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igital-my.sharepoint.com/personal/m252393_one_merckgroup_com/Documents/Desktop/Innovation/2023 Israel Kits/MAK566 Acetyl COA/"/>
    </mc:Choice>
  </mc:AlternateContent>
  <xr:revisionPtr revIDLastSave="0" documentId="8_{52494CF1-AD20-4203-B420-5DCA2E9942D4}" xr6:coauthVersionLast="47" xr6:coauthVersionMax="47" xr10:uidLastSave="{00000000-0000-0000-0000-000000000000}"/>
  <bookViews>
    <workbookView xWindow="-108" yWindow="-108" windowWidth="23256" windowHeight="12576" activeTab="1" xr2:uid="{E3346983-3366-4501-B206-D1E7EE181D8D}"/>
  </bookViews>
  <sheets>
    <sheet name="procedure" sheetId="1" r:id="rId1"/>
    <sheet name="calculato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2" l="1"/>
  <c r="B34" i="2" l="1"/>
  <c r="B33" i="2"/>
  <c r="B32" i="2"/>
  <c r="B31" i="2"/>
  <c r="B30" i="2"/>
  <c r="I24" i="2"/>
  <c r="C45" i="2" s="1"/>
  <c r="J24" i="2"/>
  <c r="D24" i="2" l="1"/>
  <c r="E24" i="2"/>
  <c r="F24" i="2"/>
  <c r="G24" i="2"/>
  <c r="H24" i="2"/>
  <c r="C24" i="2" l="1"/>
  <c r="C29" i="2" s="1"/>
  <c r="C33" i="2" l="1"/>
  <c r="C34" i="2"/>
  <c r="C32" i="2"/>
  <c r="C31" i="2"/>
  <c r="C30" i="2"/>
  <c r="D34" i="2"/>
  <c r="D33" i="2"/>
  <c r="D32" i="2"/>
  <c r="D31" i="2"/>
  <c r="D30" i="2"/>
  <c r="D29" i="2"/>
  <c r="C51" i="2" l="1"/>
  <c r="C52" i="2"/>
  <c r="C54" i="2" l="1"/>
  <c r="C55" i="2" s="1"/>
</calcChain>
</file>

<file path=xl/sharedStrings.xml><?xml version="1.0" encoding="utf-8"?>
<sst xmlns="http://schemas.openxmlformats.org/spreadsheetml/2006/main" count="66" uniqueCount="54">
  <si>
    <t>Acetyl Coenzyme A Activity  Assay Kit</t>
  </si>
  <si>
    <t>Procedure for calculations of the Standard Curve and Samples:</t>
  </si>
  <si>
    <t>Standard curve volumes (high/low)</t>
  </si>
  <si>
    <t>Assay Buffer per well (µl)</t>
  </si>
  <si>
    <t>AcCoA standard (µL)</t>
  </si>
  <si>
    <t>AcCoA Conc. (pmol/well)</t>
  </si>
  <si>
    <t>calibration curve</t>
  </si>
  <si>
    <t>0</t>
  </si>
  <si>
    <t>200/20</t>
  </si>
  <si>
    <t>400/40</t>
  </si>
  <si>
    <t>600/60</t>
  </si>
  <si>
    <t>800/80</t>
  </si>
  <si>
    <t>1000/100</t>
  </si>
  <si>
    <t xml:space="preserve">The Calculator is designed for an assay in which the standard curve and the samples are </t>
  </si>
  <si>
    <t>loaded in technical triplicates or duplicates.</t>
  </si>
  <si>
    <r>
      <t xml:space="preserve">Insert in </t>
    </r>
    <r>
      <rPr>
        <b/>
        <sz val="11"/>
        <color rgb="FF000000"/>
        <rFont val="Calibri"/>
        <family val="2"/>
      </rPr>
      <t>"Table 1"</t>
    </r>
    <r>
      <rPr>
        <sz val="11"/>
        <color rgb="FF000000"/>
        <rFont val="Calibri"/>
        <family val="2"/>
      </rPr>
      <t xml:space="preserve"> in the "</t>
    </r>
    <r>
      <rPr>
        <b/>
        <sz val="11"/>
        <color rgb="FF000000"/>
        <rFont val="Calibri"/>
        <family val="2"/>
      </rPr>
      <t>Calculator</t>
    </r>
    <r>
      <rPr>
        <sz val="11"/>
        <color rgb="FF000000"/>
        <rFont val="Calibri"/>
        <family val="2"/>
      </rPr>
      <t xml:space="preserve">" tab  the readings from standard curve </t>
    </r>
  </si>
  <si>
    <t>Insert the sample reading at the selected time of experiment</t>
  </si>
  <si>
    <t>and any other controls (or blank)</t>
  </si>
  <si>
    <t xml:space="preserve">Input variants like time (in minutes, time elapsed from initial reading - T0), volume </t>
  </si>
  <si>
    <r>
      <t xml:space="preserve">sample (mL) and dilution factor (if performed) in </t>
    </r>
    <r>
      <rPr>
        <b/>
        <sz val="11"/>
        <color theme="1"/>
        <rFont val="Calibri"/>
        <family val="2"/>
        <scheme val="minor"/>
      </rPr>
      <t>Table 4</t>
    </r>
    <r>
      <rPr>
        <sz val="11"/>
        <color theme="1"/>
        <rFont val="Calibri"/>
        <family val="2"/>
        <scheme val="minor"/>
      </rPr>
      <t>.</t>
    </r>
  </si>
  <si>
    <t>MAK566</t>
  </si>
  <si>
    <t>Acetyl Coenzyme A Assay Kit</t>
  </si>
  <si>
    <t>For your convenience, a calculation sheet is available below. Only the yellow cells need to be filled by you. Green cells indicate the calculated concentration and S.D.</t>
  </si>
  <si>
    <t>Select Orientation-&gt; Portrait and Scaling -&gt; Fit All Columnson One Page for a printer friendly document.</t>
  </si>
  <si>
    <t>ONLY INPUT VALUES IN YELLOW HIGHLIGHTED CELLS</t>
  </si>
  <si>
    <t>Standard Curve Calculator:</t>
  </si>
  <si>
    <t>Table 1:</t>
  </si>
  <si>
    <t>340/460 nm</t>
  </si>
  <si>
    <t>pmol per well</t>
  </si>
  <si>
    <t>Sample</t>
  </si>
  <si>
    <t>Blank</t>
  </si>
  <si>
    <t>Replicate 1</t>
  </si>
  <si>
    <t>Replicate 2</t>
  </si>
  <si>
    <t>Replicate 3</t>
  </si>
  <si>
    <t>Table 2:</t>
  </si>
  <si>
    <t>average before background substraction</t>
  </si>
  <si>
    <t>High/low range?</t>
  </si>
  <si>
    <t>Table 3: Values after blank substraction</t>
  </si>
  <si>
    <t>pmol/well</t>
  </si>
  <si>
    <t>Average</t>
  </si>
  <si>
    <t>S.D.</t>
  </si>
  <si>
    <t>Sample Calculator:</t>
  </si>
  <si>
    <t>Table 3: Sample Values</t>
  </si>
  <si>
    <t>Sample after 0  subtraction</t>
  </si>
  <si>
    <t>Sample Volume (mL)</t>
  </si>
  <si>
    <t>Dilution Factor (DF)</t>
  </si>
  <si>
    <t>Table 5: Sample Results</t>
  </si>
  <si>
    <t>Standard Curve's Intercept</t>
  </si>
  <si>
    <t>Standard Curve's Slope</t>
  </si>
  <si>
    <t>AcCoA (pmol/well)</t>
  </si>
  <si>
    <t>High</t>
  </si>
  <si>
    <t>Calculate Concentration (pmol)</t>
  </si>
  <si>
    <r>
      <t xml:space="preserve">The calculated concentration of the sample will appear in </t>
    </r>
    <r>
      <rPr>
        <b/>
        <sz val="11"/>
        <color rgb="FF000000"/>
        <rFont val="Calibri"/>
        <family val="2"/>
      </rPr>
      <t>Table 5</t>
    </r>
    <r>
      <rPr>
        <sz val="11"/>
        <color rgb="FF000000"/>
        <rFont val="Calibri"/>
        <family val="2"/>
      </rPr>
      <t xml:space="preserve">. </t>
    </r>
  </si>
  <si>
    <t>S.D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</si>
</sst>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2" fillId="2" borderId="0" xfId="0" applyFont="1" applyFill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4" fillId="0" borderId="0" xfId="0" applyFont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14" xfId="0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5" fillId="0" borderId="18" xfId="0" applyFont="1" applyBorder="1" applyAlignment="1" applyProtection="1">
      <alignment horizontal="center"/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5" fillId="0" borderId="19" xfId="0" applyFont="1" applyBorder="1" applyAlignment="1" applyProtection="1">
      <alignment horizontal="center"/>
      <protection hidden="1"/>
    </xf>
    <xf numFmtId="164" fontId="3" fillId="0" borderId="6" xfId="0" applyNumberFormat="1" applyFont="1" applyBorder="1" applyAlignment="1" applyProtection="1">
      <alignment horizontal="center"/>
      <protection hidden="1"/>
    </xf>
    <xf numFmtId="0" fontId="0" fillId="5" borderId="21" xfId="0" applyFill="1" applyBorder="1" applyProtection="1"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14" fillId="0" borderId="9" xfId="0" applyFont="1" applyBorder="1" applyAlignment="1" applyProtection="1">
      <alignment horizontal="center"/>
      <protection hidden="1"/>
    </xf>
    <xf numFmtId="0" fontId="14" fillId="0" borderId="6" xfId="0" applyFont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9" fillId="6" borderId="0" xfId="0" applyFont="1" applyFill="1" applyProtection="1">
      <protection hidden="1"/>
    </xf>
    <xf numFmtId="0" fontId="10" fillId="6" borderId="0" xfId="0" applyFont="1" applyFill="1" applyProtection="1"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164" fontId="12" fillId="0" borderId="18" xfId="0" applyNumberFormat="1" applyFont="1" applyBorder="1" applyAlignment="1" applyProtection="1">
      <alignment horizontal="center" vertical="center" wrapText="1"/>
      <protection hidden="1"/>
    </xf>
    <xf numFmtId="0" fontId="12" fillId="5" borderId="0" xfId="0" applyFont="1" applyFill="1" applyAlignment="1" applyProtection="1">
      <alignment horizontal="center" vertical="center" wrapText="1"/>
      <protection hidden="1"/>
    </xf>
    <xf numFmtId="49" fontId="14" fillId="0" borderId="6" xfId="0" applyNumberFormat="1" applyFont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2" xfId="0" applyFont="1" applyBorder="1" applyProtection="1">
      <protection hidden="1"/>
    </xf>
    <xf numFmtId="164" fontId="12" fillId="0" borderId="0" xfId="0" applyNumberFormat="1" applyFont="1" applyAlignment="1" applyProtection="1">
      <alignment horizontal="center" vertical="center" wrapText="1"/>
      <protection hidden="1"/>
    </xf>
    <xf numFmtId="0" fontId="12" fillId="0" borderId="13" xfId="0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center"/>
      <protection hidden="1"/>
    </xf>
    <xf numFmtId="164" fontId="12" fillId="0" borderId="14" xfId="0" applyNumberFormat="1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12" fillId="5" borderId="14" xfId="0" applyFont="1" applyFill="1" applyBorder="1" applyAlignment="1" applyProtection="1">
      <alignment horizontal="center" vertical="center" wrapText="1"/>
      <protection hidden="1"/>
    </xf>
    <xf numFmtId="0" fontId="1" fillId="0" borderId="26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0" fillId="3" borderId="18" xfId="0" applyFill="1" applyBorder="1" applyProtection="1">
      <protection hidden="1"/>
    </xf>
    <xf numFmtId="0" fontId="0" fillId="3" borderId="25" xfId="0" applyFill="1" applyBorder="1" applyProtection="1">
      <protection hidden="1"/>
    </xf>
    <xf numFmtId="0" fontId="1" fillId="7" borderId="30" xfId="0" applyFont="1" applyFill="1" applyBorder="1" applyProtection="1">
      <protection hidden="1"/>
    </xf>
    <xf numFmtId="164" fontId="0" fillId="7" borderId="13" xfId="0" applyNumberFormat="1" applyFill="1" applyBorder="1" applyProtection="1">
      <protection hidden="1"/>
    </xf>
    <xf numFmtId="0" fontId="1" fillId="7" borderId="27" xfId="0" applyFont="1" applyFill="1" applyBorder="1" applyProtection="1">
      <protection hidden="1"/>
    </xf>
    <xf numFmtId="164" fontId="0" fillId="7" borderId="14" xfId="0" applyNumberFormat="1" applyFill="1" applyBorder="1" applyProtection="1">
      <protection hidden="1"/>
    </xf>
    <xf numFmtId="0" fontId="1" fillId="4" borderId="29" xfId="0" applyFont="1" applyFill="1" applyBorder="1" applyProtection="1">
      <protection hidden="1"/>
    </xf>
    <xf numFmtId="2" fontId="1" fillId="4" borderId="15" xfId="0" applyNumberFormat="1" applyFont="1" applyFill="1" applyBorder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18" fillId="3" borderId="7" xfId="0" applyFont="1" applyFill="1" applyBorder="1" applyAlignment="1">
      <alignment horizontal="center" vertical="center" wrapText="1"/>
    </xf>
    <xf numFmtId="0" fontId="19" fillId="0" borderId="0" xfId="0" applyFont="1" applyProtection="1">
      <protection hidden="1"/>
    </xf>
    <xf numFmtId="0" fontId="1" fillId="4" borderId="27" xfId="0" applyFont="1" applyFill="1" applyBorder="1" applyProtection="1">
      <protection hidden="1"/>
    </xf>
    <xf numFmtId="0" fontId="5" fillId="0" borderId="28" xfId="0" applyFont="1" applyBorder="1" applyAlignment="1" applyProtection="1">
      <alignment horizontal="center"/>
      <protection hidden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5" fillId="0" borderId="35" xfId="0" applyFont="1" applyBorder="1" applyAlignment="1" applyProtection="1">
      <alignment horizontal="center"/>
      <protection hidden="1"/>
    </xf>
    <xf numFmtId="0" fontId="5" fillId="0" borderId="23" xfId="0" applyFont="1" applyBorder="1" applyAlignment="1" applyProtection="1">
      <alignment horizontal="center"/>
      <protection hidden="1"/>
    </xf>
    <xf numFmtId="0" fontId="5" fillId="0" borderId="26" xfId="0" applyFont="1" applyBorder="1" applyProtection="1">
      <protection hidden="1"/>
    </xf>
    <xf numFmtId="0" fontId="18" fillId="3" borderId="39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  <protection locked="0"/>
    </xf>
    <xf numFmtId="0" fontId="0" fillId="0" borderId="40" xfId="0" applyBorder="1" applyProtection="1">
      <protection hidden="1"/>
    </xf>
    <xf numFmtId="0" fontId="0" fillId="0" borderId="41" xfId="0" applyBorder="1" applyProtection="1">
      <protection hidden="1"/>
    </xf>
    <xf numFmtId="0" fontId="0" fillId="0" borderId="35" xfId="0" applyBorder="1" applyAlignment="1" applyProtection="1">
      <alignment horizontal="center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3" fillId="3" borderId="38" xfId="0" applyFont="1" applyFill="1" applyBorder="1" applyAlignment="1" applyProtection="1">
      <alignment horizontal="center"/>
      <protection locked="0"/>
    </xf>
    <xf numFmtId="0" fontId="18" fillId="3" borderId="42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0" fillId="3" borderId="36" xfId="0" applyFill="1" applyBorder="1" applyAlignment="1" applyProtection="1">
      <alignment horizontal="center"/>
      <protection locked="0"/>
    </xf>
    <xf numFmtId="0" fontId="12" fillId="3" borderId="43" xfId="0" applyFont="1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5" fillId="5" borderId="15" xfId="0" applyFont="1" applyFill="1" applyBorder="1" applyAlignment="1" applyProtection="1">
      <alignment horizontal="center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0" fillId="0" borderId="48" xfId="0" applyBorder="1" applyProtection="1">
      <protection hidden="1"/>
    </xf>
    <xf numFmtId="0" fontId="12" fillId="5" borderId="46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/>
      <protection hidden="1"/>
    </xf>
    <xf numFmtId="0" fontId="1" fillId="0" borderId="14" xfId="0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1" fillId="0" borderId="30" xfId="0" applyFont="1" applyBorder="1" applyAlignment="1" applyProtection="1">
      <alignment horizontal="center"/>
      <protection hidden="1"/>
    </xf>
    <xf numFmtId="0" fontId="3" fillId="0" borderId="50" xfId="0" applyFont="1" applyBorder="1" applyAlignment="1" applyProtection="1">
      <alignment horizontal="center"/>
      <protection locked="0"/>
    </xf>
    <xf numFmtId="0" fontId="0" fillId="0" borderId="26" xfId="0" applyBorder="1" applyProtection="1">
      <protection hidden="1"/>
    </xf>
    <xf numFmtId="0" fontId="0" fillId="3" borderId="23" xfId="0" applyFill="1" applyBorder="1" applyProtection="1">
      <protection hidden="1"/>
    </xf>
    <xf numFmtId="164" fontId="3" fillId="3" borderId="24" xfId="0" applyNumberFormat="1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Protection="1">
      <protection hidden="1"/>
    </xf>
    <xf numFmtId="2" fontId="1" fillId="4" borderId="14" xfId="0" applyNumberFormat="1" applyFont="1" applyFill="1" applyBorder="1" applyProtection="1">
      <protection hidden="1"/>
    </xf>
    <xf numFmtId="164" fontId="0" fillId="0" borderId="0" xfId="0" applyNumberFormat="1" applyProtection="1">
      <protection hidden="1"/>
    </xf>
    <xf numFmtId="164" fontId="1" fillId="4" borderId="13" xfId="0" applyNumberFormat="1" applyFont="1" applyFill="1" applyBorder="1" applyProtection="1">
      <protection hidden="1"/>
    </xf>
    <xf numFmtId="0" fontId="13" fillId="0" borderId="22" xfId="0" applyFont="1" applyBorder="1" applyAlignment="1" applyProtection="1">
      <alignment horizontal="center" textRotation="90"/>
      <protection hidden="1"/>
    </xf>
    <xf numFmtId="0" fontId="13" fillId="0" borderId="31" xfId="0" applyFont="1" applyBorder="1" applyAlignment="1" applyProtection="1">
      <alignment horizontal="center" textRotation="90"/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34" xfId="0" applyBorder="1" applyAlignment="1" applyProtection="1">
      <alignment horizontal="center"/>
      <protection hidden="1"/>
    </xf>
    <xf numFmtId="0" fontId="0" fillId="0" borderId="37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AcCoA Standard Curve: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023578302712155"/>
                  <c:y val="-3.18354476523767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calculator!$D$29:$D$34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calculator!$D$29:$D$34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calculator!$B$29:$B$34</c:f>
              <c:numCache>
                <c:formatCode>General</c:formatCode>
                <c:ptCount val="6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</c:numCache>
            </c:numRef>
          </c:xVal>
          <c:yVal>
            <c:numRef>
              <c:f>calculator!$C$29:$C$34</c:f>
              <c:numCache>
                <c:formatCode>0.000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18-422E-98EC-63657B3B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62648"/>
        <c:axId val="884264616"/>
      </c:scatterChart>
      <c:valAx>
        <c:axId val="884262648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u="none" strike="noStrike" baseline="0">
                    <a:effectLst/>
                  </a:rPr>
                  <a:t>Conc. (pmole per well)</a:t>
                </a:r>
                <a:r>
                  <a:rPr lang="en-US" sz="1100" b="0" i="0" u="none" strike="noStrike" baseline="0"/>
                  <a:t> 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0.28199190726159223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4616"/>
        <c:crosses val="autoZero"/>
        <c:crossBetween val="midCat"/>
      </c:valAx>
      <c:valAx>
        <c:axId val="8842646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RFU</a:t>
                </a:r>
                <a:endParaRPr lang="en-US" sz="1000"/>
              </a:p>
            </c:rich>
          </c:tx>
          <c:layout>
            <c:manualLayout>
              <c:xMode val="edge"/>
              <c:yMode val="edge"/>
              <c:x val="1.9444444444444445E-2"/>
              <c:y val="0.41913167104111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103910</xdr:colOff>
      <xdr:row>0</xdr:row>
      <xdr:rowOff>69273</xdr:rowOff>
    </xdr:from>
    <xdr:to>
      <xdr:col>2</xdr:col>
      <xdr:colOff>1736196</xdr:colOff>
      <xdr:row>6</xdr:row>
      <xdr:rowOff>118052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EF21CD-14F4-4047-81E9-548137EB6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135" y="69273"/>
          <a:ext cx="2051386" cy="119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25</xdr:row>
      <xdr:rowOff>114300</xdr:rowOff>
    </xdr:from>
    <xdr:to>
      <xdr:col>9</xdr:col>
      <xdr:colOff>542926</xdr:colOff>
      <xdr:row>39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EEB027-C5E5-454C-AEC5-018D841EB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65810</xdr:colOff>
      <xdr:row>0</xdr:row>
      <xdr:rowOff>2598</xdr:rowOff>
    </xdr:from>
    <xdr:to>
      <xdr:col>1</xdr:col>
      <xdr:colOff>2050521</xdr:colOff>
      <xdr:row>6</xdr:row>
      <xdr:rowOff>51377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5976E-89A9-44D4-BBC5-E4E196DFF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60" y="2598"/>
          <a:ext cx="2013286" cy="119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CA16-487D-4238-AC28-C87415BCA1AB}">
  <dimension ref="A1:F50"/>
  <sheetViews>
    <sheetView workbookViewId="0">
      <selection activeCell="C35" sqref="C35"/>
    </sheetView>
  </sheetViews>
  <sheetFormatPr defaultColWidth="9" defaultRowHeight="14.4" x14ac:dyDescent="0.3"/>
  <cols>
    <col min="1" max="1" width="1.5546875" style="2" customWidth="1"/>
    <col min="2" max="2" width="5.88671875" style="2" customWidth="1"/>
    <col min="3" max="3" width="30.5546875" style="2" customWidth="1"/>
    <col min="4" max="4" width="24.5546875" style="2" customWidth="1"/>
    <col min="5" max="5" width="25.33203125" style="2" customWidth="1"/>
    <col min="6" max="6" width="67.5546875" style="2" customWidth="1"/>
    <col min="7" max="16384" width="9" style="2"/>
  </cols>
  <sheetData>
    <row r="1" spans="1:6" x14ac:dyDescent="0.3">
      <c r="A1" s="1"/>
      <c r="B1" s="1"/>
      <c r="C1" s="1"/>
      <c r="D1" s="1"/>
      <c r="E1" s="1"/>
      <c r="F1" s="1"/>
    </row>
    <row r="2" spans="1:6" ht="21" x14ac:dyDescent="0.4">
      <c r="A2" s="1"/>
      <c r="B2" s="1"/>
      <c r="C2" s="1"/>
      <c r="D2" s="3" t="s">
        <v>0</v>
      </c>
      <c r="E2" s="1"/>
      <c r="F2" s="1"/>
    </row>
    <row r="3" spans="1:6" ht="21" x14ac:dyDescent="0.4">
      <c r="A3" s="1"/>
      <c r="B3" s="1"/>
      <c r="C3" s="1"/>
      <c r="D3" s="1"/>
      <c r="E3" s="3"/>
      <c r="F3" s="3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9" spans="1:6" ht="15.6" x14ac:dyDescent="0.3">
      <c r="B9" s="4"/>
      <c r="C9" s="5"/>
      <c r="D9" s="6"/>
      <c r="E9" s="6"/>
      <c r="F9" s="7"/>
    </row>
    <row r="10" spans="1:6" x14ac:dyDescent="0.3">
      <c r="B10" s="8"/>
      <c r="C10" s="9" t="s">
        <v>1</v>
      </c>
      <c r="F10" s="10"/>
    </row>
    <row r="11" spans="1:6" x14ac:dyDescent="0.3">
      <c r="B11" s="8"/>
      <c r="C11" s="9"/>
      <c r="F11" s="10"/>
    </row>
    <row r="12" spans="1:6" ht="15.6" x14ac:dyDescent="0.3">
      <c r="B12" s="8"/>
      <c r="C12" s="11"/>
      <c r="D12" s="12" t="s">
        <v>2</v>
      </c>
      <c r="F12" s="10"/>
    </row>
    <row r="13" spans="1:6" ht="15.6" x14ac:dyDescent="0.3">
      <c r="B13" s="8"/>
      <c r="C13" s="13" t="s">
        <v>3</v>
      </c>
      <c r="D13" s="14" t="s">
        <v>4</v>
      </c>
      <c r="E13" s="15" t="s">
        <v>5</v>
      </c>
      <c r="F13" s="10"/>
    </row>
    <row r="14" spans="1:6" ht="15.75" customHeight="1" x14ac:dyDescent="0.3">
      <c r="B14" s="115" t="s">
        <v>6</v>
      </c>
      <c r="C14" s="43">
        <v>50</v>
      </c>
      <c r="D14" s="44">
        <v>0</v>
      </c>
      <c r="E14" s="52" t="s">
        <v>7</v>
      </c>
      <c r="F14" s="10"/>
    </row>
    <row r="15" spans="1:6" ht="15.6" x14ac:dyDescent="0.3">
      <c r="B15" s="115"/>
      <c r="C15" s="43">
        <v>40</v>
      </c>
      <c r="D15" s="44">
        <v>10</v>
      </c>
      <c r="E15" s="52" t="s">
        <v>8</v>
      </c>
      <c r="F15" s="10"/>
    </row>
    <row r="16" spans="1:6" ht="15.6" x14ac:dyDescent="0.3">
      <c r="B16" s="115"/>
      <c r="C16" s="43">
        <v>30</v>
      </c>
      <c r="D16" s="44">
        <v>20</v>
      </c>
      <c r="E16" s="52" t="s">
        <v>9</v>
      </c>
      <c r="F16" s="10"/>
    </row>
    <row r="17" spans="1:6" ht="15.6" x14ac:dyDescent="0.3">
      <c r="B17" s="115"/>
      <c r="C17" s="43">
        <v>20</v>
      </c>
      <c r="D17" s="44">
        <v>30</v>
      </c>
      <c r="E17" s="52" t="s">
        <v>10</v>
      </c>
      <c r="F17" s="10"/>
    </row>
    <row r="18" spans="1:6" ht="15.6" x14ac:dyDescent="0.3">
      <c r="B18" s="115"/>
      <c r="C18" s="43">
        <v>10</v>
      </c>
      <c r="D18" s="44">
        <v>40</v>
      </c>
      <c r="E18" s="52" t="s">
        <v>11</v>
      </c>
      <c r="F18" s="10"/>
    </row>
    <row r="19" spans="1:6" ht="15.6" x14ac:dyDescent="0.3">
      <c r="A19" s="28"/>
      <c r="B19" s="116"/>
      <c r="C19" s="43">
        <v>0</v>
      </c>
      <c r="D19" s="44">
        <v>50</v>
      </c>
      <c r="E19" s="52" t="s">
        <v>12</v>
      </c>
      <c r="F19" s="10"/>
    </row>
    <row r="20" spans="1:6" ht="15.6" x14ac:dyDescent="0.3">
      <c r="A20" s="28"/>
      <c r="B20" s="53"/>
      <c r="D20" s="53"/>
      <c r="E20" s="54"/>
      <c r="F20" s="10"/>
    </row>
    <row r="21" spans="1:6" x14ac:dyDescent="0.3">
      <c r="A21" s="28"/>
      <c r="F21" s="10"/>
    </row>
    <row r="22" spans="1:6" x14ac:dyDescent="0.3">
      <c r="A22" s="28"/>
      <c r="B22" s="74">
        <v>1</v>
      </c>
      <c r="C22" s="2" t="s">
        <v>13</v>
      </c>
      <c r="F22" s="10"/>
    </row>
    <row r="23" spans="1:6" ht="15.6" x14ac:dyDescent="0.3">
      <c r="A23" s="28"/>
      <c r="B23" s="74"/>
      <c r="C23" s="2" t="s">
        <v>14</v>
      </c>
      <c r="E23" s="18"/>
      <c r="F23" s="19"/>
    </row>
    <row r="24" spans="1:6" ht="15.6" x14ac:dyDescent="0.3">
      <c r="A24" s="28"/>
      <c r="B24" s="74">
        <v>2</v>
      </c>
      <c r="C24" s="20" t="s">
        <v>15</v>
      </c>
      <c r="E24" s="18"/>
      <c r="F24" s="19"/>
    </row>
    <row r="25" spans="1:6" ht="15.6" x14ac:dyDescent="0.3">
      <c r="A25" s="28"/>
      <c r="B25" s="74"/>
      <c r="D25" s="42"/>
      <c r="E25" s="18"/>
      <c r="F25" s="19"/>
    </row>
    <row r="26" spans="1:6" ht="15.6" x14ac:dyDescent="0.3">
      <c r="A26" s="28"/>
      <c r="B26" s="74">
        <v>3</v>
      </c>
      <c r="C26" s="20" t="s">
        <v>16</v>
      </c>
      <c r="D26" s="42"/>
      <c r="E26" s="42"/>
      <c r="F26" s="19"/>
    </row>
    <row r="27" spans="1:6" x14ac:dyDescent="0.3">
      <c r="A27" s="28"/>
      <c r="B27" s="61"/>
      <c r="C27" s="2" t="s">
        <v>17</v>
      </c>
      <c r="F27" s="10"/>
    </row>
    <row r="28" spans="1:6" x14ac:dyDescent="0.3">
      <c r="A28" s="28"/>
      <c r="B28" s="74">
        <v>4</v>
      </c>
      <c r="C28" s="2" t="s">
        <v>18</v>
      </c>
      <c r="F28" s="10"/>
    </row>
    <row r="29" spans="1:6" x14ac:dyDescent="0.3">
      <c r="A29" s="28"/>
      <c r="B29" s="74"/>
      <c r="C29" s="2" t="s">
        <v>19</v>
      </c>
      <c r="F29" s="21"/>
    </row>
    <row r="30" spans="1:6" x14ac:dyDescent="0.3">
      <c r="B30" s="75">
        <v>5</v>
      </c>
      <c r="C30" s="20" t="s">
        <v>52</v>
      </c>
      <c r="F30" s="10"/>
    </row>
    <row r="31" spans="1:6" x14ac:dyDescent="0.3">
      <c r="B31" s="17"/>
      <c r="F31" s="10"/>
    </row>
    <row r="32" spans="1:6" x14ac:dyDescent="0.3">
      <c r="B32" s="17"/>
      <c r="E32" s="11"/>
      <c r="F32" s="22"/>
    </row>
    <row r="33" spans="2:6" x14ac:dyDescent="0.3">
      <c r="B33" s="17"/>
      <c r="E33" s="11"/>
      <c r="F33" s="22"/>
    </row>
    <row r="34" spans="2:6" x14ac:dyDescent="0.3">
      <c r="B34" s="17"/>
      <c r="F34" s="10"/>
    </row>
    <row r="35" spans="2:6" x14ac:dyDescent="0.3">
      <c r="B35" s="17"/>
      <c r="F35" s="10"/>
    </row>
    <row r="36" spans="2:6" x14ac:dyDescent="0.3">
      <c r="B36" s="17"/>
      <c r="E36" s="11"/>
      <c r="F36" s="22"/>
    </row>
    <row r="37" spans="2:6" x14ac:dyDescent="0.3">
      <c r="B37" s="8"/>
      <c r="E37" s="11"/>
      <c r="F37" s="22"/>
    </row>
    <row r="38" spans="2:6" x14ac:dyDescent="0.3">
      <c r="B38" s="8"/>
      <c r="E38" s="11"/>
      <c r="F38" s="22"/>
    </row>
    <row r="39" spans="2:6" x14ac:dyDescent="0.3">
      <c r="B39" s="17"/>
      <c r="C39" s="20"/>
      <c r="E39" s="11"/>
      <c r="F39" s="22"/>
    </row>
    <row r="40" spans="2:6" x14ac:dyDescent="0.3">
      <c r="B40" s="8"/>
      <c r="E40" s="11"/>
      <c r="F40" s="22"/>
    </row>
    <row r="41" spans="2:6" x14ac:dyDescent="0.3">
      <c r="B41" s="8"/>
      <c r="F41" s="10"/>
    </row>
    <row r="42" spans="2:6" ht="15.6" x14ac:dyDescent="0.3">
      <c r="B42" s="17"/>
      <c r="C42" s="20"/>
      <c r="E42" s="18"/>
      <c r="F42" s="19"/>
    </row>
    <row r="43" spans="2:6" ht="15.6" x14ac:dyDescent="0.3">
      <c r="B43" s="8"/>
      <c r="E43" s="18"/>
      <c r="F43" s="19"/>
    </row>
    <row r="44" spans="2:6" ht="15.6" x14ac:dyDescent="0.3">
      <c r="B44" s="8"/>
      <c r="E44" s="18"/>
      <c r="F44" s="19"/>
    </row>
    <row r="45" spans="2:6" ht="15.6" x14ac:dyDescent="0.3">
      <c r="B45" s="17"/>
      <c r="E45" s="18"/>
      <c r="F45" s="19"/>
    </row>
    <row r="46" spans="2:6" ht="15.6" x14ac:dyDescent="0.3">
      <c r="B46" s="17"/>
      <c r="E46" s="18"/>
      <c r="F46" s="19"/>
    </row>
    <row r="47" spans="2:6" ht="15.6" x14ac:dyDescent="0.3">
      <c r="B47" s="17"/>
      <c r="E47" s="18"/>
      <c r="F47" s="19"/>
    </row>
    <row r="48" spans="2:6" ht="16.2" thickBot="1" x14ac:dyDescent="0.35">
      <c r="B48" s="23"/>
      <c r="C48" s="24"/>
      <c r="D48" s="24"/>
      <c r="E48" s="25"/>
      <c r="F48" s="26"/>
    </row>
    <row r="49" spans="5:6" ht="15.6" x14ac:dyDescent="0.3">
      <c r="E49" s="18"/>
      <c r="F49" s="18"/>
    </row>
    <row r="50" spans="5:6" ht="15.6" x14ac:dyDescent="0.3">
      <c r="E50" s="18"/>
      <c r="F50" s="18"/>
    </row>
  </sheetData>
  <mergeCells count="1">
    <mergeCell ref="B14:B1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64C2-1087-4320-AF72-268DCC85D6A2}">
  <dimension ref="A1:L76"/>
  <sheetViews>
    <sheetView tabSelected="1" workbookViewId="0">
      <selection activeCell="B48" sqref="B48"/>
    </sheetView>
  </sheetViews>
  <sheetFormatPr defaultColWidth="9" defaultRowHeight="14.4" x14ac:dyDescent="0.3"/>
  <cols>
    <col min="1" max="1" width="5.44140625" style="2" customWidth="1"/>
    <col min="2" max="2" width="31.88671875" style="2" customWidth="1"/>
    <col min="3" max="3" width="12.44140625" style="2" customWidth="1"/>
    <col min="4" max="4" width="13.33203125" style="2" customWidth="1"/>
    <col min="5" max="5" width="15.44140625" style="2" customWidth="1"/>
    <col min="6" max="6" width="12.44140625" style="2" customWidth="1"/>
    <col min="7" max="7" width="11.44140625" style="2" customWidth="1"/>
    <col min="8" max="9" width="12.44140625" style="2" customWidth="1"/>
    <col min="10" max="10" width="9.5546875" style="2" customWidth="1"/>
    <col min="11" max="11" width="5.33203125" style="2" customWidth="1"/>
    <col min="12" max="16384" width="9" style="2"/>
  </cols>
  <sheetData>
    <row r="1" spans="1:12" x14ac:dyDescent="0.3">
      <c r="A1" s="45"/>
      <c r="B1" s="45"/>
      <c r="C1" s="46"/>
      <c r="D1" s="46"/>
      <c r="E1" s="46"/>
      <c r="F1" s="46"/>
      <c r="G1" s="46"/>
      <c r="H1" s="46"/>
      <c r="I1" s="46"/>
      <c r="J1" s="46"/>
      <c r="K1" s="46"/>
      <c r="L1" s="45"/>
    </row>
    <row r="2" spans="1:12" ht="21" x14ac:dyDescent="0.4">
      <c r="A2" s="45"/>
      <c r="B2" s="45"/>
      <c r="C2" s="46"/>
      <c r="D2" s="46"/>
      <c r="E2" s="46"/>
      <c r="F2" s="46"/>
      <c r="G2" s="47" t="s">
        <v>20</v>
      </c>
      <c r="H2" s="47" t="s">
        <v>21</v>
      </c>
      <c r="I2" s="47"/>
      <c r="J2" s="47"/>
      <c r="K2" s="46"/>
      <c r="L2" s="45"/>
    </row>
    <row r="3" spans="1:12" x14ac:dyDescent="0.3">
      <c r="A3" s="45"/>
      <c r="B3" s="45"/>
      <c r="C3" s="46"/>
      <c r="D3" s="46"/>
      <c r="E3" s="46"/>
      <c r="F3" s="46"/>
      <c r="G3" s="46"/>
      <c r="H3" s="46"/>
      <c r="I3" s="46"/>
      <c r="J3" s="46"/>
      <c r="K3" s="46"/>
      <c r="L3" s="45"/>
    </row>
    <row r="4" spans="1:12" x14ac:dyDescent="0.3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x14ac:dyDescent="0.3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x14ac:dyDescent="0.3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x14ac:dyDescent="0.3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x14ac:dyDescent="0.3">
      <c r="B8" s="2" t="s">
        <v>22</v>
      </c>
    </row>
    <row r="9" spans="1:12" ht="15.6" x14ac:dyDescent="0.3">
      <c r="G9" s="27"/>
      <c r="H9" s="27"/>
      <c r="I9" s="27"/>
      <c r="J9" s="27"/>
      <c r="K9" s="27"/>
    </row>
    <row r="10" spans="1:12" ht="16.2" thickBot="1" x14ac:dyDescent="0.35">
      <c r="B10" s="2" t="s">
        <v>23</v>
      </c>
      <c r="G10" s="27"/>
      <c r="H10" s="27"/>
      <c r="I10" s="27"/>
      <c r="J10" s="27"/>
      <c r="K10" s="27"/>
    </row>
    <row r="11" spans="1:12" ht="28.8" x14ac:dyDescent="0.55000000000000004">
      <c r="A11" s="4"/>
      <c r="B11" s="6"/>
      <c r="C11" s="6"/>
      <c r="D11" s="55"/>
      <c r="E11" s="6"/>
      <c r="F11" s="6"/>
      <c r="G11" s="6"/>
      <c r="H11" s="6"/>
      <c r="I11" s="6"/>
      <c r="J11" s="7"/>
    </row>
    <row r="12" spans="1:12" ht="21" x14ac:dyDescent="0.4">
      <c r="A12" s="8"/>
      <c r="C12" s="77" t="s">
        <v>24</v>
      </c>
      <c r="J12" s="10"/>
    </row>
    <row r="13" spans="1:12" x14ac:dyDescent="0.3">
      <c r="A13" s="8"/>
      <c r="B13" s="9" t="s">
        <v>25</v>
      </c>
      <c r="G13" s="29"/>
      <c r="J13" s="10"/>
    </row>
    <row r="14" spans="1:12" ht="15" thickBot="1" x14ac:dyDescent="0.35">
      <c r="A14" s="8"/>
      <c r="E14" s="29" t="s">
        <v>26</v>
      </c>
      <c r="I14" s="87"/>
      <c r="J14" s="88"/>
    </row>
    <row r="15" spans="1:12" ht="15" thickBot="1" x14ac:dyDescent="0.35">
      <c r="A15" s="30"/>
      <c r="B15" s="11"/>
      <c r="C15" s="118" t="s">
        <v>27</v>
      </c>
      <c r="D15" s="119"/>
      <c r="E15" s="119"/>
      <c r="F15" s="119"/>
      <c r="G15" s="119"/>
      <c r="H15" s="120"/>
      <c r="I15" s="89"/>
      <c r="J15" s="90"/>
    </row>
    <row r="16" spans="1:12" ht="16.2" thickBot="1" x14ac:dyDescent="0.35">
      <c r="A16" s="31"/>
      <c r="B16" s="79" t="s">
        <v>28</v>
      </c>
      <c r="C16" s="84">
        <v>0</v>
      </c>
      <c r="D16" s="82" t="s">
        <v>8</v>
      </c>
      <c r="E16" s="82" t="s">
        <v>9</v>
      </c>
      <c r="F16" s="82" t="s">
        <v>10</v>
      </c>
      <c r="G16" s="82" t="s">
        <v>11</v>
      </c>
      <c r="H16" s="83" t="s">
        <v>12</v>
      </c>
      <c r="I16" s="37" t="s">
        <v>29</v>
      </c>
      <c r="J16" s="98" t="s">
        <v>30</v>
      </c>
    </row>
    <row r="17" spans="1:10" ht="15.6" x14ac:dyDescent="0.3">
      <c r="A17" s="30"/>
      <c r="B17" s="16" t="s">
        <v>31</v>
      </c>
      <c r="C17" s="81">
        <v>0</v>
      </c>
      <c r="D17" s="80">
        <v>0</v>
      </c>
      <c r="E17" s="80">
        <v>0</v>
      </c>
      <c r="F17" s="80">
        <v>0</v>
      </c>
      <c r="G17" s="80">
        <v>0</v>
      </c>
      <c r="H17" s="85">
        <v>0</v>
      </c>
      <c r="I17" s="92">
        <v>0</v>
      </c>
      <c r="J17" s="91">
        <v>0</v>
      </c>
    </row>
    <row r="18" spans="1:10" ht="15.6" x14ac:dyDescent="0.3">
      <c r="A18" s="30"/>
      <c r="B18" s="16" t="s">
        <v>32</v>
      </c>
      <c r="C18" s="76"/>
      <c r="D18" s="76"/>
      <c r="E18" s="76"/>
      <c r="F18" s="76"/>
      <c r="G18" s="76"/>
      <c r="H18" s="93"/>
      <c r="I18" s="94"/>
      <c r="J18" s="95"/>
    </row>
    <row r="19" spans="1:10" ht="15.6" x14ac:dyDescent="0.3">
      <c r="A19" s="30"/>
      <c r="B19" s="16" t="s">
        <v>33</v>
      </c>
      <c r="C19" s="32"/>
      <c r="D19" s="32"/>
      <c r="E19" s="32"/>
      <c r="F19" s="32"/>
      <c r="G19" s="32"/>
      <c r="H19" s="86"/>
      <c r="I19" s="96"/>
      <c r="J19" s="97"/>
    </row>
    <row r="20" spans="1:10" ht="15.6" x14ac:dyDescent="0.3">
      <c r="A20" s="30"/>
      <c r="B20" s="18"/>
      <c r="C20" s="49"/>
      <c r="D20" s="49"/>
      <c r="E20" s="49"/>
      <c r="F20" s="49"/>
      <c r="G20" s="49"/>
      <c r="H20" s="49"/>
      <c r="I20" s="49"/>
      <c r="J20" s="63"/>
    </row>
    <row r="21" spans="1:10" x14ac:dyDescent="0.3">
      <c r="A21" s="30"/>
      <c r="E21" s="29" t="s">
        <v>34</v>
      </c>
      <c r="H21" s="100"/>
      <c r="I21" s="100"/>
      <c r="J21" s="101"/>
    </row>
    <row r="22" spans="1:10" ht="15" thickBot="1" x14ac:dyDescent="0.35">
      <c r="A22" s="30"/>
      <c r="B22" s="11"/>
      <c r="C22" s="121" t="s">
        <v>35</v>
      </c>
      <c r="D22" s="121"/>
      <c r="E22" s="121"/>
      <c r="F22" s="121"/>
      <c r="G22" s="121"/>
      <c r="H22" s="122"/>
      <c r="I22" s="102"/>
      <c r="J22" s="99"/>
    </row>
    <row r="23" spans="1:10" ht="16.2" thickBot="1" x14ac:dyDescent="0.35">
      <c r="A23" s="8"/>
      <c r="B23" s="12"/>
      <c r="C23" s="84">
        <v>0</v>
      </c>
      <c r="D23" s="82" t="s">
        <v>8</v>
      </c>
      <c r="E23" s="82" t="s">
        <v>9</v>
      </c>
      <c r="F23" s="82" t="s">
        <v>10</v>
      </c>
      <c r="G23" s="82" t="s">
        <v>11</v>
      </c>
      <c r="H23" s="83" t="s">
        <v>12</v>
      </c>
      <c r="I23" s="35" t="s">
        <v>29</v>
      </c>
      <c r="J23" s="98" t="s">
        <v>30</v>
      </c>
    </row>
    <row r="24" spans="1:10" ht="16.2" thickBot="1" x14ac:dyDescent="0.35">
      <c r="A24" s="8"/>
      <c r="B24" s="36"/>
      <c r="C24" s="50">
        <f>AVERAGE(C17:C19)</f>
        <v>0</v>
      </c>
      <c r="D24" s="50">
        <f t="shared" ref="D24:J24" si="0">AVERAGE(D17:D19)</f>
        <v>0</v>
      </c>
      <c r="E24" s="50">
        <f t="shared" si="0"/>
        <v>0</v>
      </c>
      <c r="F24" s="50">
        <f t="shared" si="0"/>
        <v>0</v>
      </c>
      <c r="G24" s="50">
        <f t="shared" si="0"/>
        <v>0</v>
      </c>
      <c r="H24" s="50">
        <f t="shared" si="0"/>
        <v>0</v>
      </c>
      <c r="I24" s="50">
        <f t="shared" si="0"/>
        <v>0</v>
      </c>
      <c r="J24" s="50">
        <f t="shared" si="0"/>
        <v>0</v>
      </c>
    </row>
    <row r="25" spans="1:10" ht="15" thickBot="1" x14ac:dyDescent="0.35">
      <c r="A25" s="8"/>
      <c r="B25" s="33"/>
      <c r="G25" s="29"/>
      <c r="J25" s="57"/>
    </row>
    <row r="26" spans="1:10" ht="15" thickBot="1" x14ac:dyDescent="0.35">
      <c r="A26" s="8"/>
      <c r="B26" s="108" t="s">
        <v>36</v>
      </c>
      <c r="C26" s="109" t="s">
        <v>50</v>
      </c>
      <c r="J26" s="28"/>
    </row>
    <row r="27" spans="1:10" x14ac:dyDescent="0.3">
      <c r="A27" s="30"/>
      <c r="B27" s="29"/>
      <c r="C27" s="29" t="s">
        <v>37</v>
      </c>
      <c r="D27" s="29"/>
      <c r="J27" s="28"/>
    </row>
    <row r="28" spans="1:10" ht="15.6" x14ac:dyDescent="0.3">
      <c r="A28" s="30"/>
      <c r="B28" s="12" t="s">
        <v>38</v>
      </c>
      <c r="C28" s="15" t="s">
        <v>39</v>
      </c>
      <c r="D28" s="15" t="s">
        <v>40</v>
      </c>
      <c r="J28" s="28"/>
    </row>
    <row r="29" spans="1:10" ht="15.6" x14ac:dyDescent="0.3">
      <c r="A29" s="30"/>
      <c r="B29" s="16">
        <v>0</v>
      </c>
      <c r="C29" s="38">
        <f>C24-$C$24</f>
        <v>0</v>
      </c>
      <c r="D29" s="38">
        <f>_xlfn.STDEV.P(C17:C19)</f>
        <v>0</v>
      </c>
      <c r="J29" s="28"/>
    </row>
    <row r="30" spans="1:10" ht="15.6" x14ac:dyDescent="0.3">
      <c r="A30" s="30"/>
      <c r="B30" s="16">
        <f>IF(C$26="high",200,20)</f>
        <v>200</v>
      </c>
      <c r="C30" s="38">
        <f>D$24-$C$24</f>
        <v>0</v>
      </c>
      <c r="D30" s="38">
        <f>_xlfn.STDEV.P(D17:D19)</f>
        <v>0</v>
      </c>
      <c r="E30" s="51"/>
      <c r="F30" s="51"/>
      <c r="G30" s="51"/>
      <c r="H30" s="51"/>
      <c r="I30" s="51"/>
      <c r="J30" s="48"/>
    </row>
    <row r="31" spans="1:10" ht="15.6" x14ac:dyDescent="0.3">
      <c r="A31" s="30"/>
      <c r="B31" s="16">
        <f>IF(C$26="high",400,40)</f>
        <v>400</v>
      </c>
      <c r="C31" s="38">
        <f>E$24-$C$24</f>
        <v>0</v>
      </c>
      <c r="D31" s="38">
        <f>_xlfn.STDEV.P(E17:E19)</f>
        <v>0</v>
      </c>
      <c r="E31" s="29"/>
      <c r="J31" s="48"/>
    </row>
    <row r="32" spans="1:10" ht="15.6" x14ac:dyDescent="0.3">
      <c r="A32" s="30"/>
      <c r="B32" s="16">
        <f>IF(C$26="high",600,60)</f>
        <v>600</v>
      </c>
      <c r="C32" s="38">
        <f>F$24-$C$24</f>
        <v>0</v>
      </c>
      <c r="D32" s="38">
        <f>_xlfn.STDEV.P(F17:F19)</f>
        <v>0</v>
      </c>
      <c r="E32" s="11"/>
      <c r="F32" s="11"/>
      <c r="G32" s="11"/>
      <c r="H32" s="11"/>
      <c r="I32" s="11"/>
      <c r="J32" s="48"/>
    </row>
    <row r="33" spans="1:12" ht="15.6" x14ac:dyDescent="0.3">
      <c r="A33" s="30"/>
      <c r="B33" s="16">
        <f>IF(C$26="high",800,80)</f>
        <v>800</v>
      </c>
      <c r="C33" s="38">
        <f>G$24-$C$24</f>
        <v>0</v>
      </c>
      <c r="D33" s="38">
        <f>_xlfn.STDEV.P(G17:G19)</f>
        <v>0</v>
      </c>
      <c r="E33" s="42"/>
      <c r="F33" s="42"/>
      <c r="G33" s="42"/>
      <c r="H33" s="42"/>
      <c r="I33" s="42"/>
      <c r="J33" s="58"/>
    </row>
    <row r="34" spans="1:12" ht="15.6" x14ac:dyDescent="0.3">
      <c r="A34" s="30"/>
      <c r="B34" s="16">
        <f>IF(C$26="high",1000,100)</f>
        <v>1000</v>
      </c>
      <c r="C34" s="38">
        <f>H$24-$C$24</f>
        <v>0</v>
      </c>
      <c r="D34" s="38">
        <f>_xlfn.STDEV.P(H17:H19)</f>
        <v>0</v>
      </c>
      <c r="E34" s="56"/>
      <c r="F34" s="56"/>
      <c r="G34" s="56"/>
      <c r="H34" s="56"/>
      <c r="I34" s="56"/>
      <c r="J34" s="59"/>
    </row>
    <row r="35" spans="1:12" x14ac:dyDescent="0.3">
      <c r="A35" s="8"/>
      <c r="J35" s="48"/>
    </row>
    <row r="36" spans="1:12" x14ac:dyDescent="0.3">
      <c r="A36" s="8"/>
      <c r="H36" s="41"/>
      <c r="J36" s="48"/>
    </row>
    <row r="37" spans="1:12" x14ac:dyDescent="0.3">
      <c r="A37" s="8"/>
      <c r="G37" s="29"/>
      <c r="H37" s="39"/>
      <c r="I37" s="39"/>
      <c r="J37" s="40"/>
    </row>
    <row r="38" spans="1:12" ht="15.6" x14ac:dyDescent="0.3">
      <c r="A38" s="8"/>
      <c r="J38" s="10"/>
      <c r="L38" s="27"/>
    </row>
    <row r="39" spans="1:12" ht="15.6" x14ac:dyDescent="0.3">
      <c r="A39" s="30"/>
      <c r="G39" s="18"/>
      <c r="H39" s="11"/>
      <c r="I39" s="11"/>
      <c r="J39" s="10"/>
    </row>
    <row r="40" spans="1:12" ht="15.6" x14ac:dyDescent="0.3">
      <c r="A40" s="30"/>
      <c r="G40" s="18"/>
      <c r="H40" s="11"/>
      <c r="I40" s="11"/>
      <c r="J40" s="10"/>
    </row>
    <row r="41" spans="1:12" ht="15.6" x14ac:dyDescent="0.3">
      <c r="A41" s="30"/>
      <c r="B41" s="117" t="s">
        <v>41</v>
      </c>
      <c r="C41" s="117"/>
      <c r="G41" s="18"/>
      <c r="H41" s="11"/>
      <c r="I41" s="11"/>
      <c r="J41" s="10"/>
    </row>
    <row r="42" spans="1:12" ht="16.2" thickBot="1" x14ac:dyDescent="0.35">
      <c r="A42" s="30"/>
      <c r="B42" s="29" t="s">
        <v>42</v>
      </c>
      <c r="C42" s="29"/>
      <c r="G42" s="18"/>
      <c r="H42" s="11"/>
      <c r="I42" s="11"/>
      <c r="J42" s="10"/>
    </row>
    <row r="43" spans="1:12" ht="16.2" thickBot="1" x14ac:dyDescent="0.35">
      <c r="A43" s="30"/>
      <c r="C43" s="123" t="s">
        <v>43</v>
      </c>
      <c r="D43" s="123"/>
      <c r="E43" s="124"/>
      <c r="F43" s="124"/>
      <c r="G43" s="18"/>
      <c r="H43" s="11"/>
      <c r="I43" s="11"/>
      <c r="J43" s="10"/>
    </row>
    <row r="44" spans="1:12" ht="16.2" thickBot="1" x14ac:dyDescent="0.35">
      <c r="A44" s="30"/>
      <c r="C44" s="60"/>
      <c r="D44" s="106"/>
      <c r="E44" s="104"/>
      <c r="F44" s="104"/>
      <c r="G44" s="18"/>
      <c r="J44" s="28"/>
    </row>
    <row r="45" spans="1:12" ht="16.2" thickBot="1" x14ac:dyDescent="0.35">
      <c r="A45" s="30"/>
      <c r="B45" s="62"/>
      <c r="C45" s="110">
        <f>I24-J24</f>
        <v>0</v>
      </c>
      <c r="D45" s="107"/>
      <c r="H45" s="105"/>
      <c r="I45" s="105"/>
      <c r="J45" s="103"/>
    </row>
    <row r="46" spans="1:12" ht="15" thickBot="1" x14ac:dyDescent="0.35">
      <c r="A46" s="8"/>
      <c r="B46" s="64" t="s">
        <v>44</v>
      </c>
      <c r="C46" s="66">
        <v>0.05</v>
      </c>
      <c r="J46" s="10"/>
    </row>
    <row r="47" spans="1:12" ht="15" thickBot="1" x14ac:dyDescent="0.35">
      <c r="A47" s="8"/>
      <c r="B47" s="65" t="s">
        <v>45</v>
      </c>
      <c r="C47" s="67">
        <v>1</v>
      </c>
      <c r="J47" s="10"/>
    </row>
    <row r="48" spans="1:12" x14ac:dyDescent="0.3">
      <c r="A48" s="8"/>
      <c r="C48" s="61"/>
      <c r="J48" s="10"/>
    </row>
    <row r="49" spans="1:10" x14ac:dyDescent="0.3">
      <c r="A49" s="8"/>
      <c r="C49" s="61"/>
      <c r="J49" s="10"/>
    </row>
    <row r="50" spans="1:10" ht="15" customHeight="1" thickBot="1" x14ac:dyDescent="0.35">
      <c r="A50" s="31"/>
      <c r="C50" s="9" t="s">
        <v>46</v>
      </c>
      <c r="J50" s="10"/>
    </row>
    <row r="51" spans="1:10" ht="15" customHeight="1" x14ac:dyDescent="0.3">
      <c r="B51" s="68" t="s">
        <v>47</v>
      </c>
      <c r="C51" s="69">
        <f>INTERCEPT(C29:C34,B29:B34)</f>
        <v>0</v>
      </c>
      <c r="J51" s="10"/>
    </row>
    <row r="52" spans="1:10" ht="15" customHeight="1" thickBot="1" x14ac:dyDescent="0.35">
      <c r="B52" s="70" t="s">
        <v>48</v>
      </c>
      <c r="C52" s="71">
        <f>SLOPE(C29:C34,B29:B34)</f>
        <v>0</v>
      </c>
      <c r="J52" s="10"/>
    </row>
    <row r="53" spans="1:10" ht="15" customHeight="1" x14ac:dyDescent="0.3">
      <c r="B53" s="111" t="s">
        <v>53</v>
      </c>
      <c r="C53" s="114">
        <f>_xlfn.STDEV.P(I17:I19)</f>
        <v>0</v>
      </c>
      <c r="D53" s="113"/>
      <c r="J53" s="10"/>
    </row>
    <row r="54" spans="1:10" ht="15" customHeight="1" x14ac:dyDescent="0.3">
      <c r="B54" s="78" t="s">
        <v>51</v>
      </c>
      <c r="C54" s="112" t="e">
        <f>(C45-C51)/C52</f>
        <v>#DIV/0!</v>
      </c>
      <c r="J54" s="10"/>
    </row>
    <row r="55" spans="1:10" ht="15" customHeight="1" thickBot="1" x14ac:dyDescent="0.35">
      <c r="B55" s="72" t="s">
        <v>49</v>
      </c>
      <c r="C55" s="73" t="e">
        <f>(C54*C47)/(C46)</f>
        <v>#DIV/0!</v>
      </c>
      <c r="J55" s="10"/>
    </row>
    <row r="56" spans="1:10" x14ac:dyDescent="0.3">
      <c r="J56" s="10"/>
    </row>
    <row r="57" spans="1:10" x14ac:dyDescent="0.3">
      <c r="J57" s="10"/>
    </row>
    <row r="58" spans="1:10" x14ac:dyDescent="0.3">
      <c r="J58" s="10"/>
    </row>
    <row r="59" spans="1:10" x14ac:dyDescent="0.3">
      <c r="J59" s="10"/>
    </row>
    <row r="60" spans="1:10" x14ac:dyDescent="0.3">
      <c r="G60" s="9"/>
      <c r="J60" s="10"/>
    </row>
    <row r="61" spans="1:10" x14ac:dyDescent="0.3">
      <c r="J61" s="10"/>
    </row>
    <row r="62" spans="1:10" x14ac:dyDescent="0.3">
      <c r="J62" s="10"/>
    </row>
    <row r="63" spans="1:10" x14ac:dyDescent="0.3">
      <c r="J63" s="10"/>
    </row>
    <row r="64" spans="1:10" x14ac:dyDescent="0.3">
      <c r="J64" s="10"/>
    </row>
    <row r="65" spans="1:10" x14ac:dyDescent="0.3">
      <c r="J65" s="10"/>
    </row>
    <row r="66" spans="1:10" x14ac:dyDescent="0.3">
      <c r="A66" s="8"/>
      <c r="J66" s="10"/>
    </row>
    <row r="67" spans="1:10" x14ac:dyDescent="0.3">
      <c r="A67" s="8"/>
      <c r="J67" s="10"/>
    </row>
    <row r="68" spans="1:10" x14ac:dyDescent="0.3">
      <c r="A68" s="8"/>
      <c r="J68" s="10"/>
    </row>
    <row r="69" spans="1:10" x14ac:dyDescent="0.3">
      <c r="A69" s="8"/>
      <c r="J69" s="10"/>
    </row>
    <row r="70" spans="1:10" x14ac:dyDescent="0.3">
      <c r="A70" s="8"/>
      <c r="J70" s="10"/>
    </row>
    <row r="71" spans="1:10" x14ac:dyDescent="0.3">
      <c r="A71" s="8"/>
      <c r="J71" s="10"/>
    </row>
    <row r="72" spans="1:10" x14ac:dyDescent="0.3">
      <c r="A72" s="8"/>
      <c r="J72" s="10"/>
    </row>
    <row r="73" spans="1:10" x14ac:dyDescent="0.3">
      <c r="A73" s="8"/>
      <c r="J73" s="10"/>
    </row>
    <row r="74" spans="1:10" x14ac:dyDescent="0.3">
      <c r="A74" s="8"/>
      <c r="J74" s="10"/>
    </row>
    <row r="75" spans="1:10" x14ac:dyDescent="0.3">
      <c r="A75" s="8"/>
      <c r="J75" s="10"/>
    </row>
    <row r="76" spans="1:10" ht="15" thickBot="1" x14ac:dyDescent="0.35">
      <c r="A76" s="23"/>
      <c r="B76" s="24"/>
      <c r="C76" s="24"/>
      <c r="D76" s="24"/>
      <c r="E76" s="24"/>
      <c r="F76" s="24"/>
      <c r="G76" s="24"/>
      <c r="H76" s="24"/>
      <c r="I76" s="24"/>
      <c r="J76" s="34"/>
    </row>
  </sheetData>
  <protectedRanges>
    <protectedRange algorithmName="SHA-512" hashValue="tNb1OfkTKzyi38JNeKRrnuxbV8mFAMY99W+8rsXB44O+NrBLCOyIO+IK5Osz8cLt4S8+5lZBST2kPLYSc7eWJQ==" saltValue="dt/0XHsTB8txCyUuFeEozw==" spinCount="100000" sqref="E30:I30 C17:I20 E34:J34 C24:J24" name="Range1"/>
  </protectedRanges>
  <mergeCells count="5">
    <mergeCell ref="B41:C41"/>
    <mergeCell ref="C15:H15"/>
    <mergeCell ref="C22:H22"/>
    <mergeCell ref="C43:D43"/>
    <mergeCell ref="E43:F43"/>
  </mergeCells>
  <dataValidations disablePrompts="1" count="1">
    <dataValidation type="list" showInputMessage="1" showErrorMessage="1" sqref="C26" xr:uid="{BA8E9F90-BB9D-4D6B-8BA6-D275C2A15D23}">
      <formula1>"High, Low"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aef77-c719-4515-bac4-5dafbdaa90b3" xsi:nil="true"/>
    <lcf76f155ced4ddcb4097134ff3c332f xmlns="d51ca0aa-51c2-4211-9c2a-190b0c8186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5A4EE314BEF48B4BF510EB5EA0A07" ma:contentTypeVersion="14" ma:contentTypeDescription="Create a new document." ma:contentTypeScope="" ma:versionID="d4d00b22c41fe28e04fd2d7ed88d5c13">
  <xsd:schema xmlns:xsd="http://www.w3.org/2001/XMLSchema" xmlns:xs="http://www.w3.org/2001/XMLSchema" xmlns:p="http://schemas.microsoft.com/office/2006/metadata/properties" xmlns:ns2="d51ca0aa-51c2-4211-9c2a-190b0c8186af" xmlns:ns3="4e1aef77-c719-4515-bac4-5dafbdaa90b3" targetNamespace="http://schemas.microsoft.com/office/2006/metadata/properties" ma:root="true" ma:fieldsID="c5d8ea8c664a48c0d01cbdcdbb371168" ns2:_="" ns3:_="">
    <xsd:import namespace="d51ca0aa-51c2-4211-9c2a-190b0c8186af"/>
    <xsd:import namespace="4e1aef77-c719-4515-bac4-5dafbdaa9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ca0aa-51c2-4211-9c2a-190b0c818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aef77-c719-4515-bac4-5dafbdaa9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122bf8e-fb53-4026-87fc-7cb0a3538805}" ma:internalName="TaxCatchAll" ma:showField="CatchAllData" ma:web="4e1aef77-c719-4515-bac4-5dafbdaa9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E224C6-335E-428B-8B6B-48D076848425}">
  <ds:schemaRefs>
    <ds:schemaRef ds:uri="http://schemas.microsoft.com/office/2006/metadata/properties"/>
    <ds:schemaRef ds:uri="http://schemas.microsoft.com/office/infopath/2007/PartnerControls"/>
    <ds:schemaRef ds:uri="4e1aef77-c719-4515-bac4-5dafbdaa90b3"/>
    <ds:schemaRef ds:uri="d51ca0aa-51c2-4211-9c2a-190b0c8186af"/>
  </ds:schemaRefs>
</ds:datastoreItem>
</file>

<file path=customXml/itemProps2.xml><?xml version="1.0" encoding="utf-8"?>
<ds:datastoreItem xmlns:ds="http://schemas.openxmlformats.org/officeDocument/2006/customXml" ds:itemID="{8EE0DCDF-A444-45AF-8787-D8C742FC5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ca0aa-51c2-4211-9c2a-190b0c8186af"/>
    <ds:schemaRef ds:uri="4e1aef77-c719-4515-bac4-5dafbdaa9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EF969A-5409-4B88-B53F-99C0468510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procedure</vt:lpstr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 Yeroslavsky</dc:creator>
  <cp:keywords/>
  <dc:description/>
  <cp:lastModifiedBy>Daniel Steitz</cp:lastModifiedBy>
  <cp:revision/>
  <dcterms:created xsi:type="dcterms:W3CDTF">2023-07-30T13:14:54Z</dcterms:created>
  <dcterms:modified xsi:type="dcterms:W3CDTF">2025-01-07T20:56:06Z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0x0101002565A4EE314BEF48B4BF510EB5EA0A07</vt:lpwstr>
  </property>
  <property fmtid="{D5CDD505-2E9C-101B-9397-08002B2CF9AE}" pid="3" name="MediaServiceImageTags">
    <vt:lpwstr/>
  </property>
</Properties>
</file>