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Innovation/2024 Israel Kits/MAK571 ALT/"/>
    </mc:Choice>
  </mc:AlternateContent>
  <xr:revisionPtr revIDLastSave="8" documentId="13_ncr:1_{5B72E57A-ABD2-4DAF-97D0-C3766ED31068}" xr6:coauthVersionLast="47" xr6:coauthVersionMax="47" xr10:uidLastSave="{8DC30E07-C606-4526-ACAE-6FE7A1BEBB69}"/>
  <bookViews>
    <workbookView xWindow="-108" yWindow="-108" windowWidth="23256" windowHeight="12456" activeTab="1" xr2:uid="{00000000-000D-0000-FFFF-FFFF00000000}"/>
  </bookViews>
  <sheets>
    <sheet name="Procedure" sheetId="4" r:id="rId1"/>
    <sheet name="Colorimetric Detection" sheetId="5" r:id="rId2"/>
    <sheet name="Fluorometric Detection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6" l="1"/>
  <c r="J42" i="6"/>
  <c r="J39" i="6"/>
  <c r="D39" i="6"/>
  <c r="C39" i="6"/>
  <c r="E32" i="6"/>
  <c r="D32" i="6"/>
  <c r="C32" i="6"/>
  <c r="D41" i="6" s="1"/>
  <c r="E31" i="6"/>
  <c r="D31" i="6"/>
  <c r="C31" i="6"/>
  <c r="D40" i="6" s="1"/>
  <c r="E30" i="6"/>
  <c r="D30" i="6"/>
  <c r="C30" i="6"/>
  <c r="E29" i="6"/>
  <c r="D29" i="6"/>
  <c r="C29" i="6"/>
  <c r="D38" i="6" s="1"/>
  <c r="E28" i="6"/>
  <c r="D28" i="6"/>
  <c r="C37" i="6" s="1"/>
  <c r="C28" i="6"/>
  <c r="D37" i="6" s="1"/>
  <c r="E27" i="6"/>
  <c r="D27" i="6"/>
  <c r="C27" i="6"/>
  <c r="D36" i="6" s="1"/>
  <c r="L26" i="6"/>
  <c r="K26" i="6"/>
  <c r="J26" i="6"/>
  <c r="J29" i="6" s="1"/>
  <c r="H41" i="4"/>
  <c r="G41" i="4"/>
  <c r="F41" i="4"/>
  <c r="E41" i="4"/>
  <c r="D41" i="4"/>
  <c r="C27" i="5"/>
  <c r="C36" i="5" s="1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C40" i="5" s="1"/>
  <c r="E31" i="5"/>
  <c r="C32" i="5"/>
  <c r="D32" i="5"/>
  <c r="E32" i="5"/>
  <c r="C41" i="5" s="1"/>
  <c r="C37" i="5"/>
  <c r="D37" i="5"/>
  <c r="C38" i="5"/>
  <c r="D38" i="5"/>
  <c r="D41" i="5"/>
  <c r="J44" i="5"/>
  <c r="J42" i="5"/>
  <c r="L26" i="5"/>
  <c r="K26" i="5"/>
  <c r="J26" i="5"/>
  <c r="C40" i="6" l="1"/>
  <c r="C36" i="6"/>
  <c r="J30" i="6" s="1"/>
  <c r="J40" i="6" s="1"/>
  <c r="J41" i="6" s="1"/>
  <c r="J45" i="6" s="1"/>
  <c r="C41" i="6"/>
  <c r="C38" i="6"/>
  <c r="I41" i="4"/>
  <c r="C39" i="5"/>
  <c r="D36" i="5"/>
  <c r="D40" i="5"/>
  <c r="J29" i="5"/>
  <c r="J39" i="5"/>
  <c r="D39" i="5"/>
  <c r="J31" i="6" l="1"/>
  <c r="J35" i="6" s="1"/>
  <c r="J30" i="5"/>
  <c r="J40" i="5" l="1"/>
  <c r="J41" i="5" s="1"/>
  <c r="J45" i="5" s="1"/>
  <c r="J31" i="5"/>
  <c r="J35" i="5" s="1"/>
</calcChain>
</file>

<file path=xl/sharedStrings.xml><?xml version="1.0" encoding="utf-8"?>
<sst xmlns="http://schemas.openxmlformats.org/spreadsheetml/2006/main" count="217" uniqueCount="136">
  <si>
    <t>Procedure for calculations of the Standard Curve and Samples:</t>
  </si>
  <si>
    <t>Standard curve volumes</t>
  </si>
  <si>
    <t>The Calculator is designed for an assay in which the standard curve and the samples are loaded in technical triplicates.</t>
  </si>
  <si>
    <t>Number of wells</t>
  </si>
  <si>
    <t>including a linear trendline, its equation and its value of R squared.</t>
  </si>
  <si>
    <t>Select Orientation-&gt; Landscape and Scaling -&gt; Fit All Columns on One Page for a printer friendly document.</t>
  </si>
  <si>
    <t>Copy the raw data obtained from the plate reader to the tables below :</t>
  </si>
  <si>
    <t>Sample Calculator:</t>
  </si>
  <si>
    <t>Standard Curve Calculator:</t>
  </si>
  <si>
    <t>Table 5:</t>
  </si>
  <si>
    <t>Table 1:</t>
  </si>
  <si>
    <t>Replicate 1</t>
  </si>
  <si>
    <t>Replicate 2</t>
  </si>
  <si>
    <t>Replicate 3</t>
  </si>
  <si>
    <t>Table 6:</t>
  </si>
  <si>
    <t>Table 2:</t>
  </si>
  <si>
    <t>Table 3:</t>
  </si>
  <si>
    <t>S.D.</t>
  </si>
  <si>
    <t xml:space="preserve">Standard Curve: </t>
  </si>
  <si>
    <t>Select Orientation-&gt; Portrait and Scaling -&gt; Fit All Columns on One Page for a printer friendly document.</t>
  </si>
  <si>
    <t>Volume of Reagents Needed for the Reaction Mix:</t>
  </si>
  <si>
    <t>Table B:</t>
  </si>
  <si>
    <t>Total Volume (mL)</t>
  </si>
  <si>
    <t>In Table B, type in the yellow cell the intended number of wells you are about to use in the 96-well plate.</t>
  </si>
  <si>
    <t>Substrate. The Sample Blank readings can then be subtracted from the sample readings.</t>
  </si>
  <si>
    <t>See Customer Sheet for instructions regarding the preparation of the kit's components.</t>
  </si>
  <si>
    <t>Assay Reaction:</t>
  </si>
  <si>
    <r>
      <rPr>
        <b/>
        <u/>
        <sz val="12"/>
        <color theme="1"/>
        <rFont val="Calibri"/>
        <family val="2"/>
        <scheme val="minor"/>
      </rPr>
      <t>Note1:</t>
    </r>
    <r>
      <rPr>
        <sz val="12"/>
        <color theme="1"/>
        <rFont val="Calibri"/>
        <family val="2"/>
        <scheme val="minor"/>
      </rPr>
      <t xml:space="preserve"> For unknown samples, it is suggested to test several sample dilutions to ensure the readings are</t>
    </r>
  </si>
  <si>
    <t>each reaction (well).</t>
  </si>
  <si>
    <t>Pre-heat the plate reader to 37 °C.</t>
  </si>
  <si>
    <t>Continue taking measurements until the value of the most active sample is greater than the value of the highest standard.</t>
  </si>
  <si>
    <t>penultimate reading or the value before the most active sample is near or exceeds the end of the</t>
  </si>
  <si>
    <t>linear range of the standard curve. The time of the penultimate reading is T final. Calculate the total reaction time.</t>
  </si>
  <si>
    <r>
      <t xml:space="preserve">The data in </t>
    </r>
    <r>
      <rPr>
        <b/>
        <sz val="12"/>
        <color rgb="FF000000"/>
        <rFont val="Calibri"/>
        <family val="2"/>
        <scheme val="minor"/>
      </rPr>
      <t>"Table 3"</t>
    </r>
    <r>
      <rPr>
        <sz val="12"/>
        <color rgb="FF000000"/>
        <rFont val="Calibri"/>
        <family val="2"/>
        <scheme val="minor"/>
      </rPr>
      <t xml:space="preserve"> serves as the data used to plot the standard curve as a X,Y scatter graph,</t>
    </r>
  </si>
  <si>
    <t>Table 4:</t>
  </si>
  <si>
    <t xml:space="preserve">Standard Curve's slope </t>
  </si>
  <si>
    <t>Sample Volume</t>
  </si>
  <si>
    <t>insert Reaction Time here --&gt;</t>
  </si>
  <si>
    <t>(minutes)</t>
  </si>
  <si>
    <t xml:space="preserve"> (ml)</t>
  </si>
  <si>
    <t>insert Sample Volume here --&gt;</t>
  </si>
  <si>
    <t>Reaction Time</t>
  </si>
  <si>
    <r>
      <t xml:space="preserve">Insert the sample volume you loaded </t>
    </r>
    <r>
      <rPr>
        <b/>
        <sz val="12"/>
        <color rgb="FF000000"/>
        <rFont val="Calibri"/>
        <family val="2"/>
        <scheme val="minor"/>
      </rPr>
      <t>in mililiters.</t>
    </r>
  </si>
  <si>
    <r>
      <t xml:space="preserve">Insert the Reaction Time </t>
    </r>
    <r>
      <rPr>
        <b/>
        <sz val="12"/>
        <color rgb="FF000000"/>
        <rFont val="Calibri"/>
        <family val="2"/>
        <scheme val="minor"/>
      </rPr>
      <t>in minutes.</t>
    </r>
  </si>
  <si>
    <t>Data Analysis:</t>
  </si>
  <si>
    <r>
      <t>It contains the average and S.D. of the data in "</t>
    </r>
    <r>
      <rPr>
        <b/>
        <sz val="12"/>
        <color theme="1"/>
        <rFont val="Calibri"/>
        <family val="2"/>
        <scheme val="minor"/>
      </rPr>
      <t>Table 2"</t>
    </r>
    <r>
      <rPr>
        <sz val="12"/>
        <color theme="1"/>
        <rFont val="Calibri"/>
        <family val="2"/>
        <scheme val="minor"/>
      </rPr>
      <t>.</t>
    </r>
  </si>
  <si>
    <t>Final Volume (µl/well)</t>
  </si>
  <si>
    <t>within the linear range of the standard curve (e.g., undiluted, diluted by a factor of 10, factor of 100, and so on).</t>
  </si>
  <si>
    <t xml:space="preserve">It is highly advisable to use a multi-channel pipettor and troughs, when possible, in order to minimize the technical error. </t>
  </si>
  <si>
    <t>Insert the plate to the pre-heated plate reader.</t>
  </si>
  <si>
    <t>The calculations will be made for the sample's average LDH activity , inhibition and their S.D. (highlighted in green).</t>
  </si>
  <si>
    <t xml:space="preserve">Inhibition percentage is determined by subtracting the activity calculated with the inhibitor from the activity </t>
  </si>
  <si>
    <t>calculated without an inhibitor (where the volume of inhibitor is replaced with LDH Assay Buffer).</t>
  </si>
  <si>
    <t>The difference is then divided by the activity without an inhibitor, and multiplied by a 100.</t>
  </si>
  <si>
    <t>Volume of Reaction Mix loaded per well (µl)</t>
  </si>
  <si>
    <t>Use "Inhibition Calculator" tab to easily calculate the LDH inhibition.</t>
  </si>
  <si>
    <t>Cat# MAK571</t>
  </si>
  <si>
    <t>Alanine Aminotransferase Activity Assay Kit</t>
  </si>
  <si>
    <t>Volume of ALT Assay Buffer loaded per well (µl)</t>
  </si>
  <si>
    <t>Pyruvate Standards for Colorimetric Detection:</t>
  </si>
  <si>
    <t xml:space="preserve">Briefly, allow ALT Assay Buffer to thaw. </t>
  </si>
  <si>
    <t>Thaw and aliquot the HRP Substrate .</t>
  </si>
  <si>
    <t>Reconstitue ALT Substrate A with 1.1mL of ALT Buffer, and use that to reconstitute ALT Substrate B. Aliquot.</t>
  </si>
  <si>
    <t>Reconstitute the ALT Positive Control with  1mL of  Assay Buffer and aliquot. After reconstitution, the enzyme is ∼50X concentrated.</t>
  </si>
  <si>
    <r>
      <t>Thaw the Pyruvate standard  and dilute it by a factor of 100, using the ALT Assay Buffer (10µL +990</t>
    </r>
    <r>
      <rPr>
        <sz val="12"/>
        <color theme="1"/>
        <rFont val="Calibri"/>
        <family val="2"/>
      </rPr>
      <t>µL), from 100mM to 1mM.</t>
    </r>
  </si>
  <si>
    <t xml:space="preserve">ALT Assay Buffer (mL) </t>
  </si>
  <si>
    <t>For Colorimetric Detection</t>
  </si>
  <si>
    <t>Table A1:</t>
  </si>
  <si>
    <t>Table A2:</t>
  </si>
  <si>
    <t>For Fluorometric Detection</t>
  </si>
  <si>
    <t>Prepare the components as per the instructions in MAK571's Product Information Sheet.</t>
  </si>
  <si>
    <t xml:space="preserve">HRP Substrate (µL) </t>
  </si>
  <si>
    <t xml:space="preserve">ALT Enzyme Mix A (µL) </t>
  </si>
  <si>
    <t xml:space="preserve">ALT Enzyme Mix B (µL) </t>
  </si>
  <si>
    <t>Add 0, 2, 4, 6, 8, and 10 µL of the Standard Solution into the 96 well plate, to bring the volume to 20 µL. See Table A above.</t>
  </si>
  <si>
    <r>
      <t xml:space="preserve">Add ALT Assay Buffer to each well. See </t>
    </r>
    <r>
      <rPr>
        <b/>
        <sz val="12"/>
        <color theme="1"/>
        <rFont val="Calibri"/>
        <family val="2"/>
        <scheme val="minor"/>
      </rPr>
      <t xml:space="preserve">Table A </t>
    </r>
    <r>
      <rPr>
        <sz val="12"/>
        <color theme="1"/>
        <rFont val="Calibri"/>
        <family val="2"/>
        <scheme val="minor"/>
      </rPr>
      <t>above.</t>
    </r>
  </si>
  <si>
    <t>Sample Preparation:</t>
  </si>
  <si>
    <t xml:space="preserve">For assaying ALT activity of a sample, tissue samples or cells should be lysed with a lysis buffer before being assayed. </t>
  </si>
  <si>
    <t>The ALT Assay Buffer does not contain a detergent or lysing agent.</t>
  </si>
  <si>
    <r>
      <rPr>
        <b/>
        <u/>
        <sz val="12"/>
        <color theme="1"/>
        <rFont val="Calibri"/>
        <family val="2"/>
        <scheme val="minor"/>
      </rPr>
      <t>Note 2</t>
    </r>
    <r>
      <rPr>
        <b/>
        <sz val="12"/>
        <color theme="1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>For samples exhibiting significant background, include a Sample Blank for each sample by omitting the ALT</t>
    </r>
  </si>
  <si>
    <t xml:space="preserve">Dilute further by a factor of 50 (20 µL PC +980 µL ALT Assay Buffer). </t>
  </si>
  <si>
    <t>Then, add 2-10 µL of the ALT Positive Control to wells. Adjust well volume to 20 µL with the ALT Assay Buffer.</t>
  </si>
  <si>
    <r>
      <t>Set up the Reaction Mixes according to the scheme in</t>
    </r>
    <r>
      <rPr>
        <b/>
        <sz val="12"/>
        <color theme="1"/>
        <rFont val="Calibri"/>
        <family val="2"/>
        <scheme val="minor"/>
      </rPr>
      <t xml:space="preserve"> Table B.</t>
    </r>
    <r>
      <rPr>
        <sz val="12"/>
        <color theme="1"/>
        <rFont val="Calibri"/>
        <family val="2"/>
        <scheme val="minor"/>
      </rPr>
      <t xml:space="preserve"> 100 µL of the Reaction Mix is required for</t>
    </r>
  </si>
  <si>
    <t xml:space="preserve">Add 100 µL of the appropriate Reaction Mix to each of the wells. </t>
  </si>
  <si>
    <t>Immediately measure the absorbance/ fluorescence.</t>
  </si>
  <si>
    <t>For colorimetric assays, measure the absorbance at 570 nm (A570). 
For fluorometric assays, measure fluorescence intensity (FLU initial,
λ ex = 535/ λ em = 587 nm).</t>
  </si>
  <si>
    <r>
      <t xml:space="preserve">Note 3: </t>
    </r>
    <r>
      <rPr>
        <sz val="12"/>
        <color theme="1"/>
        <rFont val="Calibri"/>
        <family val="2"/>
        <scheme val="minor"/>
      </rPr>
      <t xml:space="preserve"> It is essential the initial and final measurements fall within the linear range of the reaction.</t>
    </r>
  </si>
  <si>
    <t>The final  measurement for calculating the enzymatic activity would be the</t>
  </si>
  <si>
    <t>Final A570</t>
  </si>
  <si>
    <t xml:space="preserve">Final A570 after blank subtraction </t>
  </si>
  <si>
    <t>Average A570</t>
  </si>
  <si>
    <t>Initial A570</t>
  </si>
  <si>
    <t>Sample's ALT Activity calculation:</t>
  </si>
  <si>
    <t>S.D. of ALT Activity of sample</t>
  </si>
  <si>
    <t>S.D. of A570</t>
  </si>
  <si>
    <t>S.D. of pyruvate generated in the well</t>
  </si>
  <si>
    <t xml:space="preserve">Initial FLU  </t>
  </si>
  <si>
    <t xml:space="preserve">Final FLU  </t>
  </si>
  <si>
    <t>Average FLU</t>
  </si>
  <si>
    <t>S.D. of FLU</t>
  </si>
  <si>
    <t>For your convenience, a calculation sheet is available below. Only the yellow cells need to be filled by you. Green cells indicate the final results of ALT Activity and S.D.</t>
  </si>
  <si>
    <r>
      <rPr>
        <b/>
        <sz val="12"/>
        <color theme="1"/>
        <rFont val="Calibri"/>
        <family val="2"/>
        <scheme val="minor"/>
      </rPr>
      <t xml:space="preserve">Tables A1 and A2 </t>
    </r>
    <r>
      <rPr>
        <sz val="12"/>
        <color theme="1"/>
        <rFont val="Calibri"/>
        <family val="2"/>
        <scheme val="minor"/>
      </rPr>
      <t>depict the volumes of ALT Assay Buffer and Pyruvate Standard needed for the standard curve wells (Colorimetric/ Fluorometric).</t>
    </r>
  </si>
  <si>
    <r>
      <rPr>
        <b/>
        <sz val="12"/>
        <color theme="1"/>
        <rFont val="Calibri"/>
        <family val="2"/>
        <scheme val="minor"/>
      </rPr>
      <t>Table B</t>
    </r>
    <r>
      <rPr>
        <sz val="12"/>
        <color theme="1"/>
        <rFont val="Calibri"/>
        <family val="2"/>
        <scheme val="minor"/>
      </rPr>
      <t xml:space="preserve"> depicts the volume of each component needed to generate the Reaction Mix for all wells.</t>
    </r>
  </si>
  <si>
    <t xml:space="preserve">ALT Substrate (µL) </t>
  </si>
  <si>
    <t xml:space="preserve"> Add 1–20 µL samples into wells of a 96 well plate, and complete to a final volume of 20 µL using the ALT Assay Buffer.</t>
  </si>
  <si>
    <t xml:space="preserve">Serum samples can be directly added to wells. </t>
  </si>
  <si>
    <t xml:space="preserve">Mix well using a horizontal shaker or by gently pipetting. </t>
  </si>
  <si>
    <t>It is highly important that no bubbles exist in any well prior to reading the plate,</t>
  </si>
  <si>
    <t>as it will significantly affect the  readings.</t>
  </si>
  <si>
    <t>Protect the plate from light during the incubation.</t>
  </si>
  <si>
    <t xml:space="preserve">Continue to incubate the plate at 37 °C taking measurements every 5 minutes. </t>
  </si>
  <si>
    <t>At this time, the most active sample is near or exceeds the end of the linear range of the standard curve.</t>
  </si>
  <si>
    <r>
      <t xml:space="preserve">Copy and paste to </t>
    </r>
    <r>
      <rPr>
        <b/>
        <sz val="12"/>
        <color rgb="FF000000"/>
        <rFont val="Calibri"/>
        <family val="2"/>
        <scheme val="minor"/>
      </rPr>
      <t>"Table 1"</t>
    </r>
    <r>
      <rPr>
        <sz val="12"/>
        <color rgb="FF000000"/>
        <rFont val="Calibri"/>
        <family val="2"/>
        <scheme val="minor"/>
      </rPr>
      <t xml:space="preserve"> in the "Colorimetric Detection " tab / "Fluorometric Detection" tab the Final A570 /FLU of the Standard Curve wells.</t>
    </r>
  </si>
  <si>
    <r>
      <t xml:space="preserve">The values in </t>
    </r>
    <r>
      <rPr>
        <b/>
        <sz val="12"/>
        <color rgb="FF000000"/>
        <rFont val="Calibri"/>
        <family val="2"/>
        <scheme val="minor"/>
      </rPr>
      <t>"Table 2"</t>
    </r>
    <r>
      <rPr>
        <sz val="12"/>
        <color rgb="FF000000"/>
        <rFont val="Calibri"/>
        <family val="2"/>
        <scheme val="minor"/>
      </rPr>
      <t xml:space="preserve"> are derived from subtracting the blank reading</t>
    </r>
  </si>
  <si>
    <t>from all final values of absorbance/ fluorescence, in order to correct for the background.</t>
  </si>
  <si>
    <r>
      <t xml:space="preserve">in </t>
    </r>
    <r>
      <rPr>
        <b/>
        <sz val="12"/>
        <color theme="1"/>
        <rFont val="Calibri"/>
        <family val="2"/>
        <scheme val="minor"/>
      </rPr>
      <t>"Table 6"</t>
    </r>
    <r>
      <rPr>
        <sz val="12"/>
        <color theme="1"/>
        <rFont val="Calibri"/>
        <family val="2"/>
        <scheme val="minor"/>
      </rPr>
      <t>, the subtraction of Initial from Final is made.</t>
    </r>
  </si>
  <si>
    <t>Sample's ALT Activity S.D. calculation:</t>
  </si>
  <si>
    <t>Average ALT Activity of sample</t>
  </si>
  <si>
    <r>
      <t xml:space="preserve">Insert in </t>
    </r>
    <r>
      <rPr>
        <b/>
        <sz val="12"/>
        <color rgb="FF000000"/>
        <rFont val="Calibri"/>
        <family val="2"/>
        <scheme val="minor"/>
      </rPr>
      <t>"Table 4"</t>
    </r>
    <r>
      <rPr>
        <sz val="12"/>
        <color rgb="FF000000"/>
        <rFont val="Calibri"/>
        <family val="2"/>
        <scheme val="minor"/>
      </rPr>
      <t xml:space="preserve"> the Initial reading of a sample's wells. </t>
    </r>
  </si>
  <si>
    <r>
      <t xml:space="preserve">Insert in </t>
    </r>
    <r>
      <rPr>
        <b/>
        <sz val="12"/>
        <color rgb="FF000000"/>
        <rFont val="Calibri"/>
        <family val="2"/>
        <scheme val="minor"/>
      </rPr>
      <t>"Table 5"</t>
    </r>
    <r>
      <rPr>
        <sz val="12"/>
        <color rgb="FF000000"/>
        <rFont val="Calibri"/>
        <family val="2"/>
        <scheme val="minor"/>
      </rPr>
      <t xml:space="preserve"> the Final reading of a sample's wells. </t>
    </r>
  </si>
  <si>
    <t>(milliunits / mL)</t>
  </si>
  <si>
    <t>(nanomole)</t>
  </si>
  <si>
    <t>Pyruvate  (nanomole / well)</t>
  </si>
  <si>
    <t>FLU Subtraction</t>
  </si>
  <si>
    <t>Insert Sample Volume here --&gt;</t>
  </si>
  <si>
    <t>Insert Reaction Time here --&gt;</t>
  </si>
  <si>
    <t xml:space="preserve">Average pyruvate generated in the well </t>
  </si>
  <si>
    <t>1 mM Pyruvate is suitable as a standard for the colorimetric detection, while 0.1 mM is suitable for the fluorometric detection.</t>
  </si>
  <si>
    <t>Reconstitue ALT Developer Mix B with 220 µL of ultra-pure and Aliquot .</t>
  </si>
  <si>
    <t>Reconstitue ALT Developer Mix A with 220 µL of ultra-pure and Aliquot .</t>
  </si>
  <si>
    <t xml:space="preserve">For the positive control (optional), following reconstitution of MAK571H in 1.1 mL of the ALT Assay Buffer, the ALT Positive Control is 50X concentrated. </t>
  </si>
  <si>
    <t>1 mM Standard Volume (µl)</t>
  </si>
  <si>
    <t>0.1 mM Standard Volume (µl)</t>
  </si>
  <si>
    <t>Volume of Pyruvate standard (1 mM) loaded per well (µl)</t>
  </si>
  <si>
    <t>Volume of Pyruvate standard (0.1 mM) loaded per well (µl)</t>
  </si>
  <si>
    <t>A570 Subtraction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</si>
</sst>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7" fillId="4" borderId="0" xfId="0" applyFont="1" applyFill="1" applyProtection="1">
      <protection hidden="1"/>
    </xf>
    <xf numFmtId="0" fontId="2" fillId="0" borderId="16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/>
      <protection hidden="1"/>
    </xf>
    <xf numFmtId="0" fontId="8" fillId="4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2" xfId="0" applyFont="1" applyBorder="1" applyAlignment="1" applyProtection="1">
      <alignment horizontal="right"/>
      <protection hidden="1"/>
    </xf>
    <xf numFmtId="0" fontId="3" fillId="0" borderId="1" xfId="0" applyFont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3" borderId="1" xfId="0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2" fillId="3" borderId="12" xfId="0" applyFont="1" applyFill="1" applyBorder="1" applyAlignment="1" applyProtection="1">
      <alignment horizontal="right"/>
      <protection hidden="1"/>
    </xf>
    <xf numFmtId="0" fontId="2" fillId="0" borderId="7" xfId="0" applyFont="1" applyBorder="1" applyProtection="1"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6" fillId="0" borderId="0" xfId="0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2" fillId="0" borderId="15" xfId="0" applyFont="1" applyBorder="1" applyProtection="1">
      <protection hidden="1"/>
    </xf>
    <xf numFmtId="0" fontId="2" fillId="0" borderId="17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6" fillId="0" borderId="0" xfId="0" applyFont="1" applyProtection="1">
      <protection hidden="1"/>
    </xf>
    <xf numFmtId="0" fontId="2" fillId="0" borderId="19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 applyProtection="1">
      <alignment horizontal="left"/>
      <protection hidden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center"/>
      <protection hidden="1"/>
    </xf>
    <xf numFmtId="0" fontId="2" fillId="0" borderId="20" xfId="0" applyFont="1" applyBorder="1" applyProtection="1">
      <protection hidden="1"/>
    </xf>
    <xf numFmtId="0" fontId="2" fillId="0" borderId="21" xfId="0" applyFont="1" applyBorder="1" applyProtection="1">
      <protection hidden="1"/>
    </xf>
    <xf numFmtId="0" fontId="0" fillId="4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Font="1" applyBorder="1" applyAlignment="1" applyProtection="1">
      <alignment horizontal="center" wrapText="1"/>
      <protection hidden="1"/>
    </xf>
    <xf numFmtId="0" fontId="0" fillId="0" borderId="0" xfId="0" applyBorder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2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2" fillId="0" borderId="25" xfId="0" applyFont="1" applyBorder="1" applyProtection="1">
      <protection hidden="1"/>
    </xf>
    <xf numFmtId="0" fontId="0" fillId="0" borderId="14" xfId="0" applyBorder="1" applyAlignment="1" applyProtection="1">
      <alignment horizontal="right"/>
      <protection hidden="1"/>
    </xf>
    <xf numFmtId="0" fontId="13" fillId="2" borderId="1" xfId="0" applyFont="1" applyFill="1" applyBorder="1" applyProtection="1">
      <protection hidden="1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14" fillId="0" borderId="13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0" fillId="0" borderId="19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6" fillId="4" borderId="0" xfId="0" applyFont="1" applyFill="1" applyProtection="1"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A3E92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Pyruvate Standard Curve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6.6622428390252758E-2"/>
                  <c:y val="-0.249542449189468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'Colorimetric Detection'!$D$36:$D$41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'Colorimetric Detection'!$D$36:$D$41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'Colorimetric Detection'!$B$36:$B$41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'Colorimetric Detection'!$C$36:$C$41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EC-4A79-A3D5-59E9D8240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Pyruvate (nanomole / well)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34047152000736752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A570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191316710411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Pyruvate</a:t>
            </a:r>
            <a:r>
              <a:rPr lang="en-US" sz="1400" b="1" i="0" u="none" strike="noStrike" baseline="0">
                <a:effectLst/>
              </a:rPr>
              <a:t> Standard Curve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860905915838405"/>
                  <c:y val="4.211056382317425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'Fluorometric Detection'!$D$36:$D$41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'Fluorometric Detection'!$D$36:$D$41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'Fluorometric Detection'!$B$36:$B$41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'Fluorometric Detection'!$C$36:$C$41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A-413A-A610-D45A131CC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</a:rPr>
                  <a:t>Pyruvate</a:t>
                </a:r>
                <a:r>
                  <a:rPr lang="en-US" sz="1100" b="0" i="0" u="none" strike="noStrike" baseline="0">
                    <a:effectLst/>
                  </a:rPr>
                  <a:t> (nanomole / well)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34047152000736752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FLU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191316710411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1555221</xdr:colOff>
      <xdr:row>5</xdr:row>
      <xdr:rowOff>156152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C9A84C-5622-40BB-9215-50C78278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10" y="69273"/>
          <a:ext cx="2289511" cy="113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376239</xdr:colOff>
      <xdr:row>43</xdr:row>
      <xdr:rowOff>183047</xdr:rowOff>
    </xdr:from>
    <xdr:to>
      <xdr:col>4</xdr:col>
      <xdr:colOff>728664</xdr:colOff>
      <xdr:row>58</xdr:row>
      <xdr:rowOff>78272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1A7D28-2AA5-4EA5-8980-4C8231602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174096</xdr:colOff>
      <xdr:row>5</xdr:row>
      <xdr:rowOff>165677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988E99-9F4F-41E9-9C59-BA68C862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32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376239</xdr:colOff>
      <xdr:row>43</xdr:row>
      <xdr:rowOff>183047</xdr:rowOff>
    </xdr:from>
    <xdr:to>
      <xdr:col>4</xdr:col>
      <xdr:colOff>728664</xdr:colOff>
      <xdr:row>58</xdr:row>
      <xdr:rowOff>78272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940F36-6489-4557-BF4D-6B07AE7EE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174096</xdr:colOff>
      <xdr:row>5</xdr:row>
      <xdr:rowOff>165677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EBB70B-532F-4992-A438-0464597A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32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056A-87F3-466E-ADF4-FFA8B499A6F5}">
  <sheetPr>
    <pageSetUpPr fitToPage="1"/>
  </sheetPr>
  <dimension ref="A1:K123"/>
  <sheetViews>
    <sheetView topLeftCell="A68" zoomScaleNormal="100" workbookViewId="0">
      <selection activeCell="J13" sqref="J13"/>
    </sheetView>
  </sheetViews>
  <sheetFormatPr defaultColWidth="9" defaultRowHeight="14.4" x14ac:dyDescent="0.3"/>
  <cols>
    <col min="1" max="1" width="4.109375" style="65" customWidth="1"/>
    <col min="2" max="2" width="9" style="65"/>
    <col min="3" max="3" width="37.5546875" style="65" customWidth="1"/>
    <col min="4" max="4" width="32" style="65" customWidth="1"/>
    <col min="5" max="5" width="24.44140625" style="65" customWidth="1"/>
    <col min="6" max="6" width="31.44140625" style="65" customWidth="1"/>
    <col min="7" max="8" width="19" style="65" customWidth="1"/>
    <col min="9" max="9" width="17.88671875" style="65" customWidth="1"/>
    <col min="10" max="10" width="17.33203125" style="65" customWidth="1"/>
    <col min="11" max="11" width="6.33203125" style="65" customWidth="1"/>
    <col min="12" max="16384" width="9" style="65"/>
  </cols>
  <sheetData>
    <row r="1" spans="1:11" x14ac:dyDescent="0.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1" x14ac:dyDescent="0.4">
      <c r="A2" s="64"/>
      <c r="B2" s="64"/>
      <c r="C2" s="64"/>
      <c r="D2" s="4" t="s">
        <v>56</v>
      </c>
      <c r="E2" s="4" t="s">
        <v>57</v>
      </c>
      <c r="F2" s="64"/>
      <c r="G2" s="64"/>
      <c r="H2" s="64"/>
      <c r="I2" s="64"/>
      <c r="J2" s="64"/>
      <c r="K2" s="64"/>
    </row>
    <row r="3" spans="1:11" ht="21" x14ac:dyDescent="0.4">
      <c r="A3" s="64"/>
      <c r="B3" s="64"/>
      <c r="C3" s="64"/>
      <c r="D3" s="64"/>
      <c r="E3" s="64"/>
      <c r="F3" s="64"/>
      <c r="G3" s="4"/>
      <c r="H3" s="4"/>
      <c r="I3" s="4"/>
      <c r="J3" s="4"/>
      <c r="K3" s="4"/>
    </row>
    <row r="4" spans="1:1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9" spans="1:11" ht="15.6" x14ac:dyDescent="0.3">
      <c r="B9" s="50"/>
      <c r="C9" s="5"/>
      <c r="D9" s="5"/>
      <c r="E9" s="5"/>
      <c r="F9" s="5"/>
      <c r="G9" s="5"/>
      <c r="H9" s="5"/>
      <c r="I9" s="5"/>
      <c r="J9" s="5"/>
      <c r="K9" s="51"/>
    </row>
    <row r="10" spans="1:11" ht="15.6" x14ac:dyDescent="0.3">
      <c r="B10" s="52"/>
      <c r="C10" s="53" t="s">
        <v>0</v>
      </c>
      <c r="D10" s="53"/>
      <c r="E10" s="53"/>
      <c r="F10" s="16"/>
      <c r="G10" s="16"/>
      <c r="H10" s="16"/>
      <c r="I10" s="16"/>
      <c r="J10" s="16"/>
      <c r="K10" s="54"/>
    </row>
    <row r="11" spans="1:11" ht="15.6" x14ac:dyDescent="0.3">
      <c r="B11" s="52"/>
      <c r="C11" s="53" t="s">
        <v>67</v>
      </c>
      <c r="D11" s="53"/>
      <c r="E11" s="53"/>
      <c r="F11" s="16"/>
      <c r="G11" s="16"/>
      <c r="H11" s="16"/>
      <c r="I11" s="16"/>
      <c r="J11" s="16"/>
      <c r="K11" s="54"/>
    </row>
    <row r="12" spans="1:11" ht="15.6" x14ac:dyDescent="0.3">
      <c r="B12" s="52"/>
      <c r="C12" s="10"/>
      <c r="D12" s="7" t="s">
        <v>1</v>
      </c>
      <c r="E12" s="16" t="s">
        <v>66</v>
      </c>
      <c r="F12" s="16"/>
      <c r="G12" s="55"/>
      <c r="H12" s="16"/>
      <c r="I12" s="16"/>
      <c r="J12" s="16"/>
      <c r="K12" s="54"/>
    </row>
    <row r="13" spans="1:11" s="89" customFormat="1" ht="28.8" x14ac:dyDescent="0.3">
      <c r="B13" s="90"/>
      <c r="C13" s="91" t="s">
        <v>58</v>
      </c>
      <c r="D13" s="92" t="s">
        <v>133</v>
      </c>
      <c r="E13" s="92" t="s">
        <v>54</v>
      </c>
      <c r="F13" s="93" t="s">
        <v>46</v>
      </c>
      <c r="G13" s="94" t="s">
        <v>122</v>
      </c>
      <c r="H13" s="95"/>
      <c r="I13" s="95"/>
      <c r="J13" s="95"/>
      <c r="K13" s="96"/>
    </row>
    <row r="14" spans="1:11" ht="15.6" x14ac:dyDescent="0.3">
      <c r="B14" s="52"/>
      <c r="C14" s="8">
        <v>20</v>
      </c>
      <c r="D14" s="9">
        <v>0</v>
      </c>
      <c r="E14" s="9">
        <v>100</v>
      </c>
      <c r="F14" s="56">
        <v>120</v>
      </c>
      <c r="G14" s="56">
        <v>0</v>
      </c>
      <c r="H14" s="41"/>
      <c r="I14" s="41"/>
      <c r="J14" s="41"/>
      <c r="K14" s="54"/>
    </row>
    <row r="15" spans="1:11" ht="15.6" x14ac:dyDescent="0.3">
      <c r="B15" s="52"/>
      <c r="C15" s="9">
        <v>18</v>
      </c>
      <c r="D15" s="9">
        <v>2</v>
      </c>
      <c r="E15" s="9">
        <v>100</v>
      </c>
      <c r="F15" s="56">
        <v>120</v>
      </c>
      <c r="G15" s="56">
        <v>2</v>
      </c>
      <c r="H15" s="41"/>
      <c r="I15" s="41"/>
      <c r="J15" s="41"/>
      <c r="K15" s="54"/>
    </row>
    <row r="16" spans="1:11" ht="15.6" x14ac:dyDescent="0.3">
      <c r="B16" s="52"/>
      <c r="C16" s="9">
        <v>16</v>
      </c>
      <c r="D16" s="9">
        <v>4</v>
      </c>
      <c r="E16" s="9">
        <v>100</v>
      </c>
      <c r="F16" s="56">
        <v>120</v>
      </c>
      <c r="G16" s="56">
        <v>4</v>
      </c>
      <c r="H16" s="41"/>
      <c r="I16" s="41"/>
      <c r="J16" s="41"/>
      <c r="K16" s="54"/>
    </row>
    <row r="17" spans="2:11" ht="15.6" x14ac:dyDescent="0.3">
      <c r="B17" s="52"/>
      <c r="C17" s="9">
        <v>14</v>
      </c>
      <c r="D17" s="9">
        <v>6</v>
      </c>
      <c r="E17" s="9">
        <v>100</v>
      </c>
      <c r="F17" s="56">
        <v>120</v>
      </c>
      <c r="G17" s="56">
        <v>6</v>
      </c>
      <c r="H17" s="41"/>
      <c r="I17" s="41"/>
      <c r="J17" s="41"/>
      <c r="K17" s="54"/>
    </row>
    <row r="18" spans="2:11" ht="15.6" x14ac:dyDescent="0.3">
      <c r="B18" s="52"/>
      <c r="C18" s="9">
        <v>12</v>
      </c>
      <c r="D18" s="9">
        <v>8</v>
      </c>
      <c r="E18" s="9">
        <v>100</v>
      </c>
      <c r="F18" s="56">
        <v>120</v>
      </c>
      <c r="G18" s="56">
        <v>8</v>
      </c>
      <c r="H18" s="41"/>
      <c r="I18" s="41"/>
      <c r="J18" s="41"/>
      <c r="K18" s="54"/>
    </row>
    <row r="19" spans="2:11" ht="15.6" x14ac:dyDescent="0.3">
      <c r="B19" s="52"/>
      <c r="C19" s="9">
        <v>10</v>
      </c>
      <c r="D19" s="9">
        <v>10</v>
      </c>
      <c r="E19" s="9">
        <v>100</v>
      </c>
      <c r="F19" s="56">
        <v>120</v>
      </c>
      <c r="G19" s="56">
        <v>10</v>
      </c>
      <c r="H19" s="41"/>
      <c r="I19" s="41"/>
      <c r="J19" s="41"/>
      <c r="K19" s="54"/>
    </row>
    <row r="20" spans="2:11" ht="15.6" x14ac:dyDescent="0.3">
      <c r="B20" s="52"/>
      <c r="C20" s="41"/>
      <c r="D20" s="41"/>
      <c r="E20" s="41"/>
      <c r="F20" s="67"/>
      <c r="G20" s="67"/>
      <c r="H20" s="41"/>
      <c r="I20" s="41"/>
      <c r="J20" s="41"/>
      <c r="K20" s="54"/>
    </row>
    <row r="21" spans="2:11" ht="15.6" x14ac:dyDescent="0.3">
      <c r="B21" s="52"/>
      <c r="C21" s="53" t="s">
        <v>68</v>
      </c>
      <c r="D21" s="41"/>
      <c r="E21" s="41"/>
      <c r="F21" s="67"/>
      <c r="G21" s="67"/>
      <c r="H21" s="41"/>
      <c r="I21" s="41"/>
      <c r="J21" s="41"/>
      <c r="K21" s="54"/>
    </row>
    <row r="22" spans="2:11" ht="15.6" x14ac:dyDescent="0.3">
      <c r="B22" s="52"/>
      <c r="C22" s="10"/>
      <c r="D22" s="85" t="s">
        <v>1</v>
      </c>
      <c r="E22" s="16" t="s">
        <v>69</v>
      </c>
      <c r="F22" s="16"/>
      <c r="G22" s="55"/>
      <c r="H22" s="41"/>
      <c r="I22" s="41"/>
      <c r="J22" s="41"/>
      <c r="K22" s="54"/>
    </row>
    <row r="23" spans="2:11" ht="28.8" x14ac:dyDescent="0.3">
      <c r="B23" s="52"/>
      <c r="C23" s="91" t="s">
        <v>58</v>
      </c>
      <c r="D23" s="92" t="s">
        <v>134</v>
      </c>
      <c r="E23" s="92" t="s">
        <v>54</v>
      </c>
      <c r="F23" s="93" t="s">
        <v>46</v>
      </c>
      <c r="G23" s="94" t="s">
        <v>122</v>
      </c>
      <c r="H23" s="41"/>
      <c r="I23" s="41"/>
      <c r="J23" s="41"/>
      <c r="K23" s="54"/>
    </row>
    <row r="24" spans="2:11" ht="15.6" x14ac:dyDescent="0.3">
      <c r="B24" s="52"/>
      <c r="C24" s="8">
        <v>20</v>
      </c>
      <c r="D24" s="9">
        <v>0</v>
      </c>
      <c r="E24" s="9">
        <v>100</v>
      </c>
      <c r="F24" s="56">
        <v>120</v>
      </c>
      <c r="G24" s="56">
        <v>0</v>
      </c>
      <c r="H24" s="41"/>
      <c r="I24" s="41"/>
      <c r="J24" s="41"/>
      <c r="K24" s="54"/>
    </row>
    <row r="25" spans="2:11" ht="15.6" x14ac:dyDescent="0.3">
      <c r="B25" s="52"/>
      <c r="C25" s="9">
        <v>18</v>
      </c>
      <c r="D25" s="9">
        <v>2</v>
      </c>
      <c r="E25" s="9">
        <v>100</v>
      </c>
      <c r="F25" s="56">
        <v>120</v>
      </c>
      <c r="G25" s="56">
        <v>0.2</v>
      </c>
      <c r="H25" s="41"/>
      <c r="I25" s="41"/>
      <c r="J25" s="41"/>
      <c r="K25" s="54"/>
    </row>
    <row r="26" spans="2:11" ht="15.6" x14ac:dyDescent="0.3">
      <c r="B26" s="52"/>
      <c r="C26" s="9">
        <v>16</v>
      </c>
      <c r="D26" s="9">
        <v>4</v>
      </c>
      <c r="E26" s="9">
        <v>100</v>
      </c>
      <c r="F26" s="56">
        <v>120</v>
      </c>
      <c r="G26" s="56">
        <v>0.4</v>
      </c>
      <c r="H26" s="41"/>
      <c r="I26" s="41"/>
      <c r="J26" s="41"/>
      <c r="K26" s="54"/>
    </row>
    <row r="27" spans="2:11" ht="15.6" x14ac:dyDescent="0.3">
      <c r="B27" s="52"/>
      <c r="C27" s="9">
        <v>14</v>
      </c>
      <c r="D27" s="9">
        <v>6</v>
      </c>
      <c r="E27" s="9">
        <v>100</v>
      </c>
      <c r="F27" s="56">
        <v>120</v>
      </c>
      <c r="G27" s="56">
        <v>0.6</v>
      </c>
      <c r="H27" s="41"/>
      <c r="I27" s="41"/>
      <c r="J27" s="41"/>
      <c r="K27" s="54"/>
    </row>
    <row r="28" spans="2:11" ht="15.6" x14ac:dyDescent="0.3">
      <c r="B28" s="52"/>
      <c r="C28" s="9">
        <v>12</v>
      </c>
      <c r="D28" s="9">
        <v>8</v>
      </c>
      <c r="E28" s="9">
        <v>100</v>
      </c>
      <c r="F28" s="56">
        <v>120</v>
      </c>
      <c r="G28" s="56">
        <v>0.8</v>
      </c>
      <c r="H28" s="41"/>
      <c r="I28" s="41"/>
      <c r="J28" s="41"/>
      <c r="K28" s="54"/>
    </row>
    <row r="29" spans="2:11" ht="15.6" x14ac:dyDescent="0.3">
      <c r="B29" s="52"/>
      <c r="C29" s="9">
        <v>10</v>
      </c>
      <c r="D29" s="9">
        <v>10</v>
      </c>
      <c r="E29" s="9">
        <v>100</v>
      </c>
      <c r="F29" s="56">
        <v>120</v>
      </c>
      <c r="G29" s="56">
        <v>1</v>
      </c>
      <c r="H29" s="41"/>
      <c r="I29" s="41"/>
      <c r="J29" s="41"/>
      <c r="K29" s="54"/>
    </row>
    <row r="30" spans="2:11" ht="15.6" x14ac:dyDescent="0.3">
      <c r="B30" s="52"/>
      <c r="C30" s="41"/>
      <c r="D30" s="41"/>
      <c r="E30" s="41"/>
      <c r="F30" s="67"/>
      <c r="G30" s="67"/>
      <c r="H30" s="41"/>
      <c r="I30" s="41"/>
      <c r="J30" s="41"/>
      <c r="K30" s="54"/>
    </row>
    <row r="31" spans="2:11" ht="15.6" x14ac:dyDescent="0.3">
      <c r="B31" s="52"/>
      <c r="C31" s="41"/>
      <c r="D31" s="41"/>
      <c r="E31" s="41"/>
      <c r="F31" s="67"/>
      <c r="G31" s="41"/>
      <c r="H31" s="41"/>
      <c r="I31" s="41"/>
      <c r="J31" s="41"/>
      <c r="K31" s="54"/>
    </row>
    <row r="32" spans="2:11" ht="15.6" x14ac:dyDescent="0.3">
      <c r="B32" s="52"/>
      <c r="C32" s="53" t="s">
        <v>59</v>
      </c>
      <c r="D32" s="16"/>
      <c r="E32" s="16"/>
      <c r="F32" s="16"/>
      <c r="G32" s="55"/>
      <c r="H32" s="16"/>
      <c r="I32" s="16"/>
      <c r="J32" s="16"/>
      <c r="K32" s="54"/>
    </row>
    <row r="33" spans="2:11" ht="15.6" x14ac:dyDescent="0.3">
      <c r="B33" s="57"/>
      <c r="C33" s="16" t="s">
        <v>2</v>
      </c>
      <c r="D33" s="16"/>
      <c r="E33" s="16"/>
      <c r="F33" s="16"/>
      <c r="G33" s="16"/>
      <c r="H33" s="16"/>
      <c r="I33" s="16"/>
      <c r="J33" s="16"/>
      <c r="K33" s="54"/>
    </row>
    <row r="34" spans="2:11" ht="15.6" x14ac:dyDescent="0.3">
      <c r="B34" s="57"/>
      <c r="C34" s="16" t="s">
        <v>101</v>
      </c>
      <c r="D34" s="16"/>
      <c r="E34" s="16"/>
      <c r="F34" s="16"/>
      <c r="G34" s="16"/>
      <c r="H34" s="16"/>
      <c r="I34" s="16"/>
      <c r="J34" s="16"/>
      <c r="K34" s="54"/>
    </row>
    <row r="35" spans="2:11" ht="15.6" x14ac:dyDescent="0.3">
      <c r="B35" s="57"/>
      <c r="C35" s="16" t="s">
        <v>102</v>
      </c>
      <c r="D35" s="16"/>
      <c r="E35" s="16"/>
      <c r="F35" s="16"/>
      <c r="G35" s="16"/>
      <c r="H35" s="16"/>
      <c r="I35" s="16"/>
      <c r="J35" s="16"/>
      <c r="K35" s="54"/>
    </row>
    <row r="36" spans="2:11" ht="15.6" x14ac:dyDescent="0.3">
      <c r="B36" s="57"/>
      <c r="C36" s="16" t="s">
        <v>23</v>
      </c>
      <c r="D36" s="16"/>
      <c r="E36" s="16"/>
      <c r="F36" s="16"/>
      <c r="G36" s="16"/>
      <c r="H36" s="16"/>
      <c r="I36" s="16"/>
      <c r="J36" s="16"/>
      <c r="K36" s="54"/>
    </row>
    <row r="37" spans="2:11" ht="15.6" x14ac:dyDescent="0.3">
      <c r="B37" s="57"/>
      <c r="C37" s="16" t="s">
        <v>25</v>
      </c>
      <c r="D37" s="16"/>
      <c r="E37" s="16"/>
      <c r="F37" s="16"/>
      <c r="G37" s="10"/>
      <c r="H37" s="10"/>
      <c r="I37" s="10"/>
      <c r="J37" s="10"/>
      <c r="K37" s="11"/>
    </row>
    <row r="38" spans="2:11" ht="15.6" x14ac:dyDescent="0.3">
      <c r="B38" s="57"/>
      <c r="C38" s="66" t="s">
        <v>29</v>
      </c>
      <c r="D38" s="16"/>
      <c r="E38" s="16"/>
      <c r="F38" s="40"/>
      <c r="G38" s="10"/>
      <c r="H38" s="10"/>
      <c r="I38" s="10"/>
      <c r="J38" s="10"/>
      <c r="K38" s="11"/>
    </row>
    <row r="39" spans="2:11" ht="31.2" x14ac:dyDescent="0.3">
      <c r="B39" s="57"/>
      <c r="C39" s="101" t="s">
        <v>21</v>
      </c>
      <c r="D39" s="100" t="s">
        <v>20</v>
      </c>
      <c r="E39" s="10"/>
      <c r="F39" s="10"/>
      <c r="G39" s="10"/>
      <c r="H39" s="10"/>
      <c r="I39" s="10"/>
      <c r="J39" s="10"/>
      <c r="K39" s="11"/>
    </row>
    <row r="40" spans="2:11" ht="38.25" customHeight="1" x14ac:dyDescent="0.3">
      <c r="B40" s="57"/>
      <c r="C40" s="97" t="s">
        <v>3</v>
      </c>
      <c r="D40" s="87" t="s">
        <v>65</v>
      </c>
      <c r="E40" s="98" t="s">
        <v>71</v>
      </c>
      <c r="F40" s="88" t="s">
        <v>103</v>
      </c>
      <c r="G40" s="88" t="s">
        <v>72</v>
      </c>
      <c r="H40" s="88" t="s">
        <v>73</v>
      </c>
      <c r="I40" s="88" t="s">
        <v>22</v>
      </c>
      <c r="J40" s="99"/>
      <c r="K40" s="11"/>
    </row>
    <row r="41" spans="2:11" ht="15.6" x14ac:dyDescent="0.3">
      <c r="B41" s="57"/>
      <c r="C41" s="58">
        <v>100</v>
      </c>
      <c r="D41" s="59">
        <f>C41*0.084</f>
        <v>8.4</v>
      </c>
      <c r="E41" s="60">
        <f>C41*2</f>
        <v>200</v>
      </c>
      <c r="F41" s="9">
        <f>C41*10</f>
        <v>1000</v>
      </c>
      <c r="G41" s="9">
        <f>C41*2</f>
        <v>200</v>
      </c>
      <c r="H41" s="9">
        <f>C41*2</f>
        <v>200</v>
      </c>
      <c r="I41" s="9">
        <f>D41+SUM(E41:H41)/1000</f>
        <v>10</v>
      </c>
      <c r="J41" s="41"/>
      <c r="K41" s="54"/>
    </row>
    <row r="42" spans="2:11" ht="15.6" x14ac:dyDescent="0.3">
      <c r="B42" s="57"/>
      <c r="C42" s="16"/>
      <c r="D42" s="16"/>
      <c r="E42" s="16"/>
      <c r="F42" s="16"/>
      <c r="G42" s="16"/>
      <c r="H42" s="16"/>
      <c r="I42" s="16"/>
      <c r="J42" s="16"/>
      <c r="K42" s="54"/>
    </row>
    <row r="43" spans="2:11" ht="15.6" x14ac:dyDescent="0.3">
      <c r="B43" s="57"/>
      <c r="C43" s="16" t="s">
        <v>70</v>
      </c>
      <c r="D43" s="16"/>
      <c r="E43" s="16"/>
      <c r="F43" s="16"/>
      <c r="G43" s="16"/>
      <c r="H43" s="16"/>
      <c r="I43" s="16"/>
      <c r="J43" s="16"/>
      <c r="K43" s="54"/>
    </row>
    <row r="44" spans="2:11" ht="15.6" x14ac:dyDescent="0.3">
      <c r="B44" s="57"/>
      <c r="C44" s="16" t="s">
        <v>60</v>
      </c>
      <c r="D44" s="16"/>
      <c r="E44" s="16"/>
      <c r="F44" s="16"/>
      <c r="G44" s="16"/>
      <c r="H44" s="16"/>
      <c r="I44" s="16"/>
      <c r="J44" s="16"/>
      <c r="K44" s="54"/>
    </row>
    <row r="45" spans="2:11" ht="15.6" x14ac:dyDescent="0.3">
      <c r="B45" s="57"/>
      <c r="C45" s="16" t="s">
        <v>61</v>
      </c>
      <c r="D45" s="16"/>
      <c r="E45" s="16"/>
      <c r="F45" s="16"/>
      <c r="G45" s="16"/>
      <c r="H45" s="16"/>
      <c r="I45" s="16"/>
      <c r="J45" s="16"/>
      <c r="K45" s="54"/>
    </row>
    <row r="46" spans="2:11" ht="15.6" x14ac:dyDescent="0.3">
      <c r="B46" s="57"/>
      <c r="C46" s="16" t="s">
        <v>129</v>
      </c>
      <c r="D46" s="16"/>
      <c r="E46" s="16"/>
      <c r="F46" s="16"/>
      <c r="G46" s="16"/>
      <c r="H46" s="16"/>
      <c r="I46" s="16"/>
      <c r="J46" s="16"/>
      <c r="K46" s="54"/>
    </row>
    <row r="47" spans="2:11" ht="15.6" x14ac:dyDescent="0.3">
      <c r="B47" s="57"/>
      <c r="C47" s="16" t="s">
        <v>128</v>
      </c>
      <c r="D47" s="16"/>
      <c r="E47" s="16"/>
      <c r="F47" s="16"/>
      <c r="G47" s="16"/>
      <c r="H47" s="16"/>
      <c r="I47" s="16"/>
      <c r="J47" s="16"/>
      <c r="K47" s="54"/>
    </row>
    <row r="48" spans="2:11" ht="15.6" x14ac:dyDescent="0.3">
      <c r="B48" s="57"/>
      <c r="C48" s="16" t="s">
        <v>62</v>
      </c>
      <c r="D48" s="16"/>
      <c r="E48" s="16"/>
      <c r="F48" s="16"/>
      <c r="G48" s="16"/>
      <c r="H48" s="16"/>
      <c r="I48" s="16"/>
      <c r="J48" s="16"/>
      <c r="K48" s="54"/>
    </row>
    <row r="49" spans="2:11" ht="15.6" x14ac:dyDescent="0.3">
      <c r="B49" s="57"/>
      <c r="C49" s="16" t="s">
        <v>64</v>
      </c>
      <c r="D49" s="16"/>
      <c r="E49" s="16"/>
      <c r="F49" s="16"/>
      <c r="G49" s="16"/>
      <c r="H49" s="16"/>
      <c r="I49" s="16"/>
      <c r="J49" s="16"/>
      <c r="K49" s="54"/>
    </row>
    <row r="50" spans="2:11" ht="15.6" x14ac:dyDescent="0.3">
      <c r="B50" s="57"/>
      <c r="C50" s="16" t="s">
        <v>127</v>
      </c>
      <c r="D50" s="16"/>
      <c r="E50" s="16"/>
      <c r="F50" s="16"/>
      <c r="G50" s="16"/>
      <c r="H50" s="16"/>
      <c r="I50" s="16"/>
      <c r="J50" s="16"/>
      <c r="K50" s="54"/>
    </row>
    <row r="51" spans="2:11" ht="15.6" x14ac:dyDescent="0.3">
      <c r="B51" s="57"/>
      <c r="C51" s="16" t="s">
        <v>63</v>
      </c>
      <c r="D51" s="16"/>
      <c r="E51" s="16"/>
      <c r="F51" s="16"/>
      <c r="G51" s="16"/>
      <c r="H51" s="16"/>
      <c r="I51" s="16"/>
      <c r="J51" s="16"/>
      <c r="K51" s="54"/>
    </row>
    <row r="52" spans="2:11" ht="15.6" x14ac:dyDescent="0.3">
      <c r="B52" s="57"/>
      <c r="C52" s="16"/>
      <c r="D52" s="16"/>
      <c r="E52" s="16"/>
      <c r="F52" s="16"/>
      <c r="G52" s="16"/>
      <c r="H52" s="16"/>
      <c r="I52" s="16"/>
      <c r="J52" s="16"/>
      <c r="K52" s="54"/>
    </row>
    <row r="53" spans="2:11" ht="15.6" x14ac:dyDescent="0.3">
      <c r="B53" s="57"/>
      <c r="C53" s="16"/>
      <c r="D53" s="16"/>
      <c r="E53" s="16"/>
      <c r="F53" s="16"/>
      <c r="G53" s="16"/>
      <c r="H53" s="16"/>
      <c r="I53" s="16"/>
      <c r="J53" s="16"/>
      <c r="K53" s="54"/>
    </row>
    <row r="54" spans="2:11" ht="15.6" x14ac:dyDescent="0.3">
      <c r="B54" s="57"/>
      <c r="C54" s="16" t="s">
        <v>75</v>
      </c>
      <c r="D54" s="16"/>
      <c r="E54" s="16"/>
      <c r="F54" s="16"/>
      <c r="G54" s="16"/>
      <c r="H54" s="16"/>
      <c r="I54" s="16"/>
      <c r="J54" s="16"/>
      <c r="K54" s="54"/>
    </row>
    <row r="55" spans="2:11" ht="15.6" x14ac:dyDescent="0.3">
      <c r="B55" s="57"/>
      <c r="C55" s="16" t="s">
        <v>74</v>
      </c>
      <c r="D55" s="16"/>
      <c r="E55" s="16"/>
      <c r="F55" s="16"/>
      <c r="G55" s="16"/>
      <c r="H55" s="16"/>
      <c r="I55" s="16"/>
      <c r="J55" s="16"/>
      <c r="K55" s="54"/>
    </row>
    <row r="56" spans="2:11" ht="15.6" x14ac:dyDescent="0.3">
      <c r="B56" s="57"/>
      <c r="C56" s="16"/>
      <c r="D56" s="16"/>
      <c r="E56" s="16"/>
      <c r="F56" s="16"/>
      <c r="G56" s="16"/>
      <c r="H56" s="16"/>
      <c r="I56" s="16"/>
      <c r="J56" s="16"/>
      <c r="K56" s="54"/>
    </row>
    <row r="57" spans="2:11" ht="15.6" x14ac:dyDescent="0.3">
      <c r="B57" s="57"/>
      <c r="C57" s="53" t="s">
        <v>76</v>
      </c>
      <c r="D57" s="16"/>
      <c r="E57" s="16"/>
      <c r="F57" s="16"/>
      <c r="G57" s="16"/>
      <c r="H57" s="16"/>
      <c r="I57" s="16"/>
      <c r="J57" s="16"/>
      <c r="K57" s="54"/>
    </row>
    <row r="58" spans="2:11" ht="15.6" x14ac:dyDescent="0.3">
      <c r="B58" s="57"/>
      <c r="C58" s="16" t="s">
        <v>77</v>
      </c>
      <c r="D58" s="16"/>
      <c r="E58" s="16"/>
      <c r="F58" s="16"/>
      <c r="G58" s="16"/>
      <c r="H58" s="16"/>
      <c r="I58" s="16"/>
      <c r="J58" s="16"/>
      <c r="K58" s="54"/>
    </row>
    <row r="59" spans="2:11" ht="15.6" x14ac:dyDescent="0.3">
      <c r="B59" s="57"/>
      <c r="C59" s="16" t="s">
        <v>78</v>
      </c>
      <c r="D59" s="16"/>
      <c r="E59" s="16"/>
      <c r="F59" s="16"/>
      <c r="G59" s="16"/>
      <c r="H59" s="16"/>
      <c r="I59" s="16"/>
      <c r="J59" s="16"/>
      <c r="K59" s="54"/>
    </row>
    <row r="60" spans="2:11" ht="15.6" x14ac:dyDescent="0.3">
      <c r="B60" s="57"/>
      <c r="C60" s="16" t="s">
        <v>105</v>
      </c>
      <c r="D60" s="16"/>
      <c r="E60" s="16"/>
      <c r="F60" s="16"/>
      <c r="G60" s="16"/>
      <c r="H60" s="16"/>
      <c r="I60" s="16"/>
      <c r="J60" s="16"/>
      <c r="K60" s="54"/>
    </row>
    <row r="61" spans="2:11" ht="15.6" x14ac:dyDescent="0.3">
      <c r="B61" s="57"/>
      <c r="C61" s="16" t="s">
        <v>104</v>
      </c>
      <c r="D61" s="16"/>
      <c r="E61" s="16"/>
      <c r="F61" s="16"/>
      <c r="G61" s="16"/>
      <c r="H61" s="16"/>
      <c r="I61" s="16"/>
      <c r="J61" s="16"/>
      <c r="K61" s="54"/>
    </row>
    <row r="62" spans="2:11" ht="15.6" x14ac:dyDescent="0.3">
      <c r="B62" s="57"/>
      <c r="C62" s="16"/>
      <c r="D62" s="16"/>
      <c r="E62" s="16"/>
      <c r="F62" s="16"/>
      <c r="G62" s="16"/>
      <c r="H62" s="16"/>
      <c r="I62" s="16"/>
      <c r="J62" s="16"/>
      <c r="K62" s="54"/>
    </row>
    <row r="63" spans="2:11" ht="15.6" x14ac:dyDescent="0.3">
      <c r="B63" s="57"/>
      <c r="C63" s="16" t="s">
        <v>27</v>
      </c>
      <c r="D63" s="16"/>
      <c r="E63" s="16"/>
      <c r="F63" s="16"/>
      <c r="G63" s="16"/>
      <c r="H63" s="16"/>
      <c r="I63" s="16"/>
      <c r="J63" s="16"/>
      <c r="K63" s="54"/>
    </row>
    <row r="64" spans="2:11" ht="15.6" x14ac:dyDescent="0.3">
      <c r="B64" s="57"/>
      <c r="C64" s="16" t="s">
        <v>47</v>
      </c>
      <c r="D64" s="16"/>
      <c r="E64" s="16"/>
      <c r="F64" s="16"/>
      <c r="G64" s="16"/>
      <c r="H64" s="16"/>
      <c r="I64" s="16"/>
      <c r="J64" s="16"/>
      <c r="K64" s="54"/>
    </row>
    <row r="65" spans="2:11" ht="15.6" x14ac:dyDescent="0.3">
      <c r="B65" s="57"/>
      <c r="C65" s="16"/>
      <c r="D65" s="16"/>
      <c r="E65" s="16"/>
      <c r="F65" s="16"/>
      <c r="G65" s="16"/>
      <c r="H65" s="16"/>
      <c r="I65" s="16"/>
      <c r="J65" s="16"/>
      <c r="K65" s="54"/>
    </row>
    <row r="66" spans="2:11" ht="15.6" x14ac:dyDescent="0.3">
      <c r="B66" s="57"/>
      <c r="C66" s="16" t="s">
        <v>79</v>
      </c>
      <c r="D66" s="16"/>
      <c r="E66" s="16"/>
      <c r="F66" s="16"/>
      <c r="G66" s="16"/>
      <c r="H66" s="16"/>
      <c r="I66" s="16"/>
      <c r="J66" s="16"/>
      <c r="K66" s="54"/>
    </row>
    <row r="67" spans="2:11" ht="15.6" x14ac:dyDescent="0.3">
      <c r="B67" s="57"/>
      <c r="C67" s="16" t="s">
        <v>24</v>
      </c>
      <c r="D67" s="16"/>
      <c r="E67" s="16"/>
      <c r="F67" s="16"/>
      <c r="G67" s="16"/>
      <c r="H67" s="16"/>
      <c r="I67" s="16"/>
      <c r="J67" s="16"/>
      <c r="K67" s="54"/>
    </row>
    <row r="68" spans="2:11" ht="15.6" x14ac:dyDescent="0.3">
      <c r="B68" s="57"/>
      <c r="C68" s="16"/>
      <c r="D68" s="16"/>
      <c r="E68" s="16"/>
      <c r="F68" s="16"/>
      <c r="G68" s="16"/>
      <c r="H68" s="16"/>
      <c r="I68" s="16"/>
      <c r="J68" s="16"/>
      <c r="K68" s="54"/>
    </row>
    <row r="69" spans="2:11" ht="15.6" x14ac:dyDescent="0.3">
      <c r="B69" s="57"/>
      <c r="C69" s="16" t="s">
        <v>130</v>
      </c>
      <c r="D69" s="16"/>
      <c r="E69" s="16"/>
      <c r="F69" s="16"/>
      <c r="G69" s="16"/>
      <c r="H69" s="16"/>
      <c r="I69" s="16"/>
      <c r="J69" s="16"/>
      <c r="K69" s="54"/>
    </row>
    <row r="70" spans="2:11" ht="15.6" x14ac:dyDescent="0.3">
      <c r="B70" s="57"/>
      <c r="C70" s="83" t="s">
        <v>80</v>
      </c>
      <c r="D70" s="16"/>
      <c r="E70" s="16"/>
      <c r="F70" s="16"/>
      <c r="G70" s="16"/>
      <c r="H70" s="16"/>
      <c r="I70" s="16"/>
      <c r="J70" s="16"/>
      <c r="K70" s="54"/>
    </row>
    <row r="71" spans="2:11" ht="15.6" x14ac:dyDescent="0.3">
      <c r="B71" s="57"/>
      <c r="C71" s="83" t="s">
        <v>81</v>
      </c>
      <c r="D71" s="16"/>
      <c r="E71" s="16"/>
      <c r="F71" s="16"/>
      <c r="G71" s="16"/>
      <c r="H71" s="16"/>
      <c r="I71" s="16"/>
      <c r="J71" s="16"/>
      <c r="K71" s="54"/>
    </row>
    <row r="72" spans="2:11" ht="15.6" x14ac:dyDescent="0.3">
      <c r="B72" s="57"/>
      <c r="C72" s="16"/>
      <c r="D72" s="16"/>
      <c r="E72" s="16"/>
      <c r="F72" s="16"/>
      <c r="G72" s="16"/>
      <c r="H72" s="16"/>
      <c r="I72" s="16"/>
      <c r="J72" s="16"/>
      <c r="K72" s="54"/>
    </row>
    <row r="73" spans="2:11" ht="15.6" x14ac:dyDescent="0.3">
      <c r="B73" s="57"/>
      <c r="C73" s="53" t="s">
        <v>26</v>
      </c>
      <c r="D73" s="16"/>
      <c r="E73" s="16"/>
      <c r="F73" s="16"/>
      <c r="G73" s="16"/>
      <c r="H73" s="16"/>
      <c r="I73" s="16"/>
      <c r="J73" s="16"/>
      <c r="K73" s="54"/>
    </row>
    <row r="74" spans="2:11" ht="15.6" x14ac:dyDescent="0.3">
      <c r="B74" s="57"/>
      <c r="C74" s="16" t="s">
        <v>82</v>
      </c>
      <c r="D74" s="16"/>
      <c r="E74" s="16"/>
      <c r="F74" s="16"/>
      <c r="G74" s="16"/>
      <c r="H74" s="16"/>
      <c r="I74" s="16"/>
      <c r="J74" s="16"/>
      <c r="K74" s="54"/>
    </row>
    <row r="75" spans="2:11" ht="15.6" x14ac:dyDescent="0.3">
      <c r="B75" s="57"/>
      <c r="C75" s="16" t="s">
        <v>28</v>
      </c>
      <c r="D75" s="16"/>
      <c r="E75" s="16"/>
      <c r="F75" s="16"/>
      <c r="G75" s="16"/>
      <c r="H75" s="16"/>
      <c r="I75" s="16"/>
      <c r="J75" s="16"/>
      <c r="K75" s="54"/>
    </row>
    <row r="76" spans="2:11" ht="15.6" x14ac:dyDescent="0.3">
      <c r="B76" s="57"/>
      <c r="C76" s="16"/>
      <c r="D76" s="16"/>
      <c r="E76" s="16"/>
      <c r="F76" s="16"/>
      <c r="G76" s="16"/>
      <c r="H76" s="16"/>
      <c r="I76" s="16"/>
      <c r="J76" s="16"/>
      <c r="K76" s="54"/>
    </row>
    <row r="77" spans="2:11" ht="15.6" x14ac:dyDescent="0.3">
      <c r="B77" s="57"/>
      <c r="C77" s="16" t="s">
        <v>83</v>
      </c>
      <c r="D77" s="16"/>
      <c r="E77" s="16"/>
      <c r="F77" s="16"/>
      <c r="G77" s="16"/>
      <c r="H77" s="16"/>
      <c r="I77" s="16"/>
      <c r="J77" s="16"/>
      <c r="K77" s="54"/>
    </row>
    <row r="78" spans="2:11" ht="15.6" x14ac:dyDescent="0.3">
      <c r="B78" s="57"/>
      <c r="C78" s="16" t="s">
        <v>48</v>
      </c>
      <c r="D78" s="16"/>
      <c r="E78" s="16"/>
      <c r="F78" s="16"/>
      <c r="G78" s="16"/>
      <c r="H78" s="16"/>
      <c r="I78" s="16"/>
      <c r="J78" s="16"/>
      <c r="K78" s="54"/>
    </row>
    <row r="79" spans="2:11" ht="15.6" x14ac:dyDescent="0.3">
      <c r="B79" s="57"/>
      <c r="C79" s="16" t="s">
        <v>106</v>
      </c>
      <c r="D79" s="16"/>
      <c r="E79" s="16"/>
      <c r="F79" s="16"/>
      <c r="G79" s="16"/>
      <c r="H79" s="16"/>
      <c r="I79" s="16"/>
      <c r="J79" s="16"/>
      <c r="K79" s="54"/>
    </row>
    <row r="80" spans="2:11" ht="15.6" x14ac:dyDescent="0.3">
      <c r="B80" s="57"/>
      <c r="C80" s="16" t="s">
        <v>107</v>
      </c>
      <c r="D80" s="16"/>
      <c r="E80" s="16"/>
      <c r="F80" s="16"/>
      <c r="G80" s="16"/>
      <c r="H80" s="16"/>
      <c r="I80" s="16"/>
      <c r="J80" s="16"/>
      <c r="K80" s="54"/>
    </row>
    <row r="81" spans="2:11" ht="15.6" x14ac:dyDescent="0.3">
      <c r="B81" s="57"/>
      <c r="C81" s="16" t="s">
        <v>108</v>
      </c>
      <c r="D81" s="16"/>
      <c r="E81" s="16"/>
      <c r="F81" s="16"/>
      <c r="G81" s="16"/>
      <c r="H81" s="16"/>
      <c r="I81" s="16"/>
      <c r="J81" s="16"/>
      <c r="K81" s="54"/>
    </row>
    <row r="82" spans="2:11" ht="15.6" x14ac:dyDescent="0.3">
      <c r="B82" s="57"/>
      <c r="C82" s="16"/>
      <c r="D82" s="16"/>
      <c r="E82" s="16"/>
      <c r="F82" s="16"/>
      <c r="G82" s="16"/>
      <c r="H82" s="16"/>
      <c r="I82" s="16"/>
      <c r="J82" s="16"/>
      <c r="K82" s="54"/>
    </row>
    <row r="83" spans="2:11" ht="15.6" x14ac:dyDescent="0.3">
      <c r="B83" s="57"/>
      <c r="C83" s="16" t="s">
        <v>49</v>
      </c>
      <c r="D83" s="16"/>
      <c r="E83" s="16"/>
      <c r="F83" s="16"/>
      <c r="G83" s="16"/>
      <c r="H83" s="16"/>
      <c r="I83" s="16"/>
      <c r="J83" s="16"/>
      <c r="K83" s="54"/>
    </row>
    <row r="84" spans="2:11" ht="15.6" x14ac:dyDescent="0.3">
      <c r="B84" s="57"/>
      <c r="C84" s="16" t="s">
        <v>84</v>
      </c>
      <c r="D84" s="16"/>
      <c r="E84" s="16"/>
      <c r="F84" s="16"/>
      <c r="G84" s="16"/>
      <c r="H84" s="16"/>
      <c r="I84" s="16"/>
      <c r="J84" s="16"/>
      <c r="K84" s="54"/>
    </row>
    <row r="85" spans="2:11" ht="15.6" x14ac:dyDescent="0.3">
      <c r="B85" s="57"/>
      <c r="C85" s="83" t="s">
        <v>85</v>
      </c>
      <c r="D85" s="16"/>
      <c r="E85" s="16"/>
      <c r="F85" s="16"/>
      <c r="G85" s="16"/>
      <c r="H85" s="16"/>
      <c r="I85" s="16"/>
      <c r="J85" s="16"/>
      <c r="K85" s="54"/>
    </row>
    <row r="86" spans="2:11" ht="15.6" x14ac:dyDescent="0.3">
      <c r="B86" s="57"/>
      <c r="C86" s="53" t="s">
        <v>86</v>
      </c>
      <c r="D86" s="16"/>
      <c r="E86" s="16"/>
      <c r="F86" s="16"/>
      <c r="G86" s="16"/>
      <c r="H86" s="16"/>
      <c r="I86" s="16"/>
      <c r="J86" s="16"/>
      <c r="K86" s="54"/>
    </row>
    <row r="87" spans="2:11" ht="15.6" x14ac:dyDescent="0.3">
      <c r="B87" s="57"/>
      <c r="C87" s="53"/>
      <c r="D87" s="16"/>
      <c r="E87" s="16"/>
      <c r="F87" s="16"/>
      <c r="G87" s="16"/>
      <c r="H87" s="16"/>
      <c r="I87" s="16"/>
      <c r="J87" s="16"/>
      <c r="K87" s="54"/>
    </row>
    <row r="88" spans="2:11" ht="15.6" x14ac:dyDescent="0.3">
      <c r="B88" s="57"/>
      <c r="C88" s="16" t="s">
        <v>110</v>
      </c>
      <c r="D88" s="16"/>
      <c r="E88" s="16"/>
      <c r="F88" s="16"/>
      <c r="G88" s="16"/>
      <c r="H88" s="16"/>
      <c r="I88" s="16"/>
      <c r="J88" s="16"/>
      <c r="K88" s="54"/>
    </row>
    <row r="89" spans="2:11" ht="15.6" x14ac:dyDescent="0.3">
      <c r="B89" s="57"/>
      <c r="C89" s="16" t="s">
        <v>109</v>
      </c>
      <c r="D89" s="16"/>
      <c r="E89" s="16"/>
      <c r="F89" s="16"/>
      <c r="G89" s="16"/>
      <c r="H89" s="16"/>
      <c r="I89" s="16"/>
      <c r="J89" s="16"/>
      <c r="K89" s="54"/>
    </row>
    <row r="90" spans="2:11" ht="15.6" x14ac:dyDescent="0.3">
      <c r="B90" s="57"/>
      <c r="C90" s="16"/>
      <c r="D90" s="16"/>
      <c r="E90" s="16"/>
      <c r="F90" s="16"/>
      <c r="G90" s="16"/>
      <c r="H90" s="16"/>
      <c r="I90" s="16"/>
      <c r="J90" s="16"/>
      <c r="K90" s="54"/>
    </row>
    <row r="91" spans="2:11" ht="15.6" x14ac:dyDescent="0.3">
      <c r="B91" s="57"/>
      <c r="C91" s="16" t="s">
        <v>30</v>
      </c>
      <c r="D91" s="16"/>
      <c r="E91" s="16"/>
      <c r="F91" s="16"/>
      <c r="G91" s="16"/>
      <c r="H91" s="16"/>
      <c r="I91" s="16"/>
      <c r="J91" s="16"/>
      <c r="K91" s="54"/>
    </row>
    <row r="92" spans="2:11" ht="15.6" x14ac:dyDescent="0.3">
      <c r="B92" s="57"/>
      <c r="C92" s="16" t="s">
        <v>111</v>
      </c>
      <c r="D92" s="16"/>
      <c r="E92" s="16"/>
      <c r="F92" s="16"/>
      <c r="G92" s="16"/>
      <c r="H92" s="16"/>
      <c r="I92" s="16"/>
      <c r="J92" s="16"/>
      <c r="K92" s="54"/>
    </row>
    <row r="93" spans="2:11" ht="15.6" x14ac:dyDescent="0.3">
      <c r="B93" s="57"/>
      <c r="C93" s="16"/>
      <c r="D93" s="16"/>
      <c r="E93" s="16"/>
      <c r="F93" s="16"/>
      <c r="G93" s="16"/>
      <c r="H93" s="16"/>
      <c r="I93" s="16"/>
      <c r="J93" s="16"/>
      <c r="K93" s="54"/>
    </row>
    <row r="94" spans="2:11" ht="15.6" x14ac:dyDescent="0.3">
      <c r="B94" s="57"/>
      <c r="C94" s="16" t="s">
        <v>87</v>
      </c>
      <c r="D94" s="16"/>
      <c r="E94" s="16"/>
      <c r="F94" s="16"/>
      <c r="G94" s="16"/>
      <c r="H94" s="16"/>
      <c r="I94" s="16"/>
      <c r="J94" s="16"/>
      <c r="K94" s="54"/>
    </row>
    <row r="95" spans="2:11" ht="15.6" x14ac:dyDescent="0.3">
      <c r="B95" s="57"/>
      <c r="C95" s="16" t="s">
        <v>31</v>
      </c>
      <c r="D95" s="16"/>
      <c r="E95" s="16"/>
      <c r="F95" s="16"/>
      <c r="G95" s="16"/>
      <c r="H95" s="16"/>
      <c r="I95" s="16"/>
      <c r="J95" s="16"/>
      <c r="K95" s="54"/>
    </row>
    <row r="96" spans="2:11" ht="15.6" x14ac:dyDescent="0.3">
      <c r="B96" s="57"/>
      <c r="C96" s="16" t="s">
        <v>32</v>
      </c>
      <c r="D96" s="16"/>
      <c r="E96" s="16"/>
      <c r="F96" s="16"/>
      <c r="G96" s="16"/>
      <c r="H96" s="16"/>
      <c r="I96" s="16"/>
      <c r="J96" s="16"/>
      <c r="K96" s="54"/>
    </row>
    <row r="97" spans="2:11" ht="15.6" x14ac:dyDescent="0.3">
      <c r="B97" s="57"/>
      <c r="C97" s="16"/>
      <c r="D97" s="16"/>
      <c r="E97" s="16"/>
      <c r="F97" s="16"/>
      <c r="G97" s="16"/>
      <c r="H97" s="16"/>
      <c r="I97" s="16"/>
      <c r="J97" s="16"/>
      <c r="K97" s="54"/>
    </row>
    <row r="98" spans="2:11" ht="15.6" x14ac:dyDescent="0.3">
      <c r="B98" s="57"/>
      <c r="C98" s="53" t="s">
        <v>44</v>
      </c>
      <c r="D98" s="16"/>
      <c r="E98" s="16"/>
      <c r="F98" s="16"/>
      <c r="G98" s="16"/>
      <c r="H98" s="16"/>
      <c r="I98" s="16"/>
      <c r="J98" s="16"/>
      <c r="K98" s="54"/>
    </row>
    <row r="99" spans="2:11" ht="15.6" x14ac:dyDescent="0.3">
      <c r="B99" s="57"/>
      <c r="C99" s="16"/>
      <c r="D99" s="16"/>
      <c r="E99" s="16"/>
      <c r="F99" s="16"/>
      <c r="G99" s="16"/>
      <c r="H99" s="16"/>
      <c r="I99" s="16"/>
      <c r="J99" s="16"/>
      <c r="K99" s="54"/>
    </row>
    <row r="100" spans="2:11" ht="15.6" x14ac:dyDescent="0.3">
      <c r="B100" s="57"/>
      <c r="C100" s="66" t="s">
        <v>112</v>
      </c>
      <c r="D100" s="16"/>
      <c r="E100" s="16"/>
      <c r="F100" s="16"/>
      <c r="G100" s="16"/>
      <c r="H100" s="16"/>
      <c r="I100" s="16"/>
      <c r="J100" s="16"/>
      <c r="K100" s="61"/>
    </row>
    <row r="101" spans="2:11" ht="15.6" x14ac:dyDescent="0.3">
      <c r="B101" s="57"/>
      <c r="C101" s="66" t="s">
        <v>113</v>
      </c>
      <c r="D101" s="16"/>
      <c r="E101" s="16"/>
      <c r="F101" s="16"/>
      <c r="G101" s="16"/>
      <c r="H101" s="16"/>
      <c r="I101" s="16"/>
      <c r="J101" s="16"/>
      <c r="K101" s="54"/>
    </row>
    <row r="102" spans="2:11" ht="15.6" x14ac:dyDescent="0.3">
      <c r="B102" s="57"/>
      <c r="C102" s="16" t="s">
        <v>114</v>
      </c>
      <c r="D102" s="16"/>
      <c r="E102" s="16"/>
      <c r="F102" s="16"/>
      <c r="G102" s="16"/>
      <c r="H102" s="16"/>
      <c r="I102" s="16"/>
      <c r="J102" s="16"/>
      <c r="K102" s="54"/>
    </row>
    <row r="103" spans="2:11" ht="15.6" x14ac:dyDescent="0.3">
      <c r="B103" s="57"/>
      <c r="C103" s="66"/>
      <c r="D103" s="16"/>
      <c r="E103" s="16"/>
      <c r="F103" s="16"/>
      <c r="G103" s="10"/>
      <c r="H103" s="10"/>
      <c r="I103" s="10"/>
      <c r="J103" s="10"/>
      <c r="K103" s="11"/>
    </row>
    <row r="104" spans="2:11" ht="15.6" x14ac:dyDescent="0.3">
      <c r="B104" s="57"/>
      <c r="C104" s="16"/>
      <c r="D104" s="16"/>
      <c r="E104" s="16"/>
      <c r="F104" s="16"/>
      <c r="G104" s="16"/>
      <c r="H104" s="16"/>
      <c r="I104" s="16"/>
      <c r="J104" s="16"/>
      <c r="K104" s="54"/>
    </row>
    <row r="105" spans="2:11" ht="15.6" x14ac:dyDescent="0.3">
      <c r="B105" s="57"/>
      <c r="C105" s="66" t="s">
        <v>33</v>
      </c>
      <c r="D105" s="16"/>
      <c r="E105" s="16"/>
      <c r="F105" s="16"/>
      <c r="G105" s="16"/>
      <c r="H105" s="16"/>
      <c r="I105" s="16"/>
      <c r="J105" s="16"/>
      <c r="K105" s="54"/>
    </row>
    <row r="106" spans="2:11" ht="15.6" x14ac:dyDescent="0.3">
      <c r="B106" s="57"/>
      <c r="C106" s="16" t="s">
        <v>4</v>
      </c>
      <c r="D106" s="16"/>
      <c r="E106" s="16"/>
      <c r="F106" s="16"/>
      <c r="G106" s="10"/>
      <c r="H106" s="10"/>
      <c r="I106" s="10"/>
      <c r="J106" s="10"/>
      <c r="K106" s="11"/>
    </row>
    <row r="107" spans="2:11" ht="15.6" x14ac:dyDescent="0.3">
      <c r="B107" s="57"/>
      <c r="C107" s="16" t="s">
        <v>45</v>
      </c>
      <c r="D107" s="16"/>
      <c r="E107" s="16"/>
      <c r="F107" s="16"/>
      <c r="G107" s="10"/>
      <c r="H107" s="10"/>
      <c r="I107" s="10"/>
      <c r="J107" s="10"/>
      <c r="K107" s="11"/>
    </row>
    <row r="108" spans="2:11" ht="15.6" x14ac:dyDescent="0.3">
      <c r="B108" s="57"/>
      <c r="C108" s="16"/>
      <c r="D108" s="16"/>
      <c r="E108" s="16"/>
      <c r="F108" s="16"/>
      <c r="G108" s="10"/>
      <c r="H108" s="10"/>
      <c r="I108" s="10"/>
      <c r="J108" s="10"/>
      <c r="K108" s="11"/>
    </row>
    <row r="109" spans="2:11" ht="15.6" x14ac:dyDescent="0.3">
      <c r="B109" s="57"/>
      <c r="C109" s="66" t="s">
        <v>118</v>
      </c>
      <c r="D109" s="16"/>
      <c r="E109" s="16"/>
      <c r="F109" s="16"/>
      <c r="G109" s="10"/>
      <c r="H109" s="10"/>
      <c r="I109" s="10"/>
      <c r="J109" s="10"/>
      <c r="K109" s="11"/>
    </row>
    <row r="110" spans="2:11" ht="15.6" x14ac:dyDescent="0.3">
      <c r="B110" s="57"/>
      <c r="C110" s="66" t="s">
        <v>119</v>
      </c>
      <c r="D110" s="16"/>
      <c r="E110" s="16"/>
      <c r="F110" s="16"/>
      <c r="G110" s="10"/>
      <c r="H110" s="10"/>
      <c r="I110" s="10"/>
      <c r="J110" s="10"/>
      <c r="K110" s="11"/>
    </row>
    <row r="111" spans="2:11" ht="15.6" x14ac:dyDescent="0.3">
      <c r="B111" s="57"/>
      <c r="C111" s="16" t="s">
        <v>115</v>
      </c>
      <c r="D111" s="16"/>
      <c r="E111" s="16"/>
      <c r="F111" s="16"/>
      <c r="G111" s="16"/>
      <c r="H111" s="16"/>
      <c r="I111" s="16"/>
      <c r="J111" s="16"/>
      <c r="K111" s="54"/>
    </row>
    <row r="112" spans="2:11" ht="15" customHeight="1" x14ac:dyDescent="0.3">
      <c r="B112" s="57"/>
      <c r="C112" s="66" t="s">
        <v>42</v>
      </c>
      <c r="D112" s="16"/>
      <c r="E112" s="16"/>
      <c r="F112" s="16"/>
      <c r="G112" s="10"/>
      <c r="H112" s="10"/>
      <c r="I112" s="10"/>
      <c r="J112" s="10"/>
      <c r="K112" s="11"/>
    </row>
    <row r="113" spans="2:11" ht="15" customHeight="1" x14ac:dyDescent="0.3">
      <c r="B113" s="57"/>
      <c r="C113" s="66" t="s">
        <v>43</v>
      </c>
      <c r="D113" s="16"/>
      <c r="E113" s="16"/>
      <c r="F113" s="16"/>
      <c r="G113" s="10"/>
      <c r="H113" s="10"/>
      <c r="I113" s="10"/>
      <c r="J113" s="10"/>
      <c r="K113" s="11"/>
    </row>
    <row r="114" spans="2:11" ht="15" customHeight="1" x14ac:dyDescent="0.3">
      <c r="B114" s="57"/>
      <c r="C114" s="16"/>
      <c r="D114" s="16"/>
      <c r="E114" s="16"/>
      <c r="F114" s="16"/>
      <c r="G114" s="10"/>
      <c r="H114" s="10"/>
      <c r="I114" s="10"/>
      <c r="J114" s="10"/>
      <c r="K114" s="11"/>
    </row>
    <row r="115" spans="2:11" ht="15" customHeight="1" x14ac:dyDescent="0.3">
      <c r="B115" s="57"/>
      <c r="C115" s="16" t="s">
        <v>50</v>
      </c>
      <c r="D115" s="16"/>
      <c r="E115" s="16"/>
      <c r="F115" s="16"/>
      <c r="G115" s="10"/>
      <c r="H115" s="10"/>
      <c r="I115" s="10"/>
      <c r="J115" s="10"/>
      <c r="K115" s="11"/>
    </row>
    <row r="116" spans="2:11" ht="15" customHeight="1" x14ac:dyDescent="0.3">
      <c r="B116" s="57"/>
      <c r="C116" s="16" t="s">
        <v>51</v>
      </c>
      <c r="D116" s="16"/>
      <c r="E116" s="16"/>
      <c r="F116" s="16"/>
      <c r="G116" s="10"/>
      <c r="H116" s="10"/>
      <c r="I116" s="10"/>
      <c r="J116" s="10"/>
      <c r="K116" s="11"/>
    </row>
    <row r="117" spans="2:11" ht="15" customHeight="1" x14ac:dyDescent="0.3">
      <c r="B117" s="57"/>
      <c r="C117" s="16" t="s">
        <v>52</v>
      </c>
      <c r="D117" s="16"/>
      <c r="E117" s="16"/>
      <c r="F117" s="16"/>
      <c r="G117" s="10"/>
      <c r="H117" s="10"/>
      <c r="I117" s="10"/>
      <c r="J117" s="10"/>
      <c r="K117" s="11"/>
    </row>
    <row r="118" spans="2:11" ht="15" customHeight="1" x14ac:dyDescent="0.3">
      <c r="B118" s="57"/>
      <c r="C118" s="16" t="s">
        <v>53</v>
      </c>
      <c r="D118" s="16"/>
      <c r="E118" s="16"/>
      <c r="F118" s="16"/>
      <c r="G118" s="10"/>
      <c r="H118" s="10"/>
      <c r="I118" s="10"/>
      <c r="J118" s="10"/>
      <c r="K118" s="11"/>
    </row>
    <row r="119" spans="2:11" ht="15" customHeight="1" x14ac:dyDescent="0.3">
      <c r="B119" s="57"/>
      <c r="C119" s="16" t="s">
        <v>55</v>
      </c>
      <c r="D119" s="16"/>
      <c r="E119" s="16"/>
      <c r="F119" s="16"/>
      <c r="G119" s="10"/>
      <c r="H119" s="10"/>
      <c r="I119" s="10"/>
      <c r="J119" s="10"/>
      <c r="K119" s="11"/>
    </row>
    <row r="120" spans="2:11" ht="15" customHeight="1" x14ac:dyDescent="0.3">
      <c r="B120" s="57"/>
      <c r="C120" s="16" t="s">
        <v>5</v>
      </c>
      <c r="D120" s="16"/>
      <c r="E120" s="16"/>
      <c r="F120" s="16"/>
      <c r="G120" s="10"/>
      <c r="H120" s="10"/>
      <c r="I120" s="10"/>
      <c r="J120" s="10"/>
      <c r="K120" s="11"/>
    </row>
    <row r="121" spans="2:11" ht="16.2" thickBot="1" x14ac:dyDescent="0.35">
      <c r="B121" s="62"/>
      <c r="C121" s="63"/>
      <c r="D121" s="63"/>
      <c r="E121" s="63"/>
      <c r="F121" s="63"/>
      <c r="G121" s="12"/>
      <c r="H121" s="12"/>
      <c r="I121" s="12"/>
      <c r="J121" s="12"/>
      <c r="K121" s="13"/>
    </row>
    <row r="122" spans="2:11" ht="15.6" x14ac:dyDescent="0.3">
      <c r="G122" s="10"/>
      <c r="H122" s="10"/>
      <c r="I122" s="10"/>
      <c r="J122" s="10"/>
      <c r="K122" s="10"/>
    </row>
    <row r="123" spans="2:11" ht="15.6" x14ac:dyDescent="0.3">
      <c r="G123" s="10"/>
      <c r="H123" s="10"/>
      <c r="I123" s="10"/>
      <c r="J123" s="10"/>
      <c r="K123" s="10"/>
    </row>
  </sheetData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9212-A4E0-4100-AA74-34FF593032B9}">
  <sheetPr>
    <pageSetUpPr fitToPage="1"/>
  </sheetPr>
  <dimension ref="A1:N60"/>
  <sheetViews>
    <sheetView tabSelected="1" topLeftCell="A12" zoomScale="115" zoomScaleNormal="115" zoomScaleSheetLayoutView="100" workbookViewId="0">
      <selection activeCell="J24" sqref="J24:L24"/>
    </sheetView>
  </sheetViews>
  <sheetFormatPr defaultColWidth="9" defaultRowHeight="14.4" x14ac:dyDescent="0.3"/>
  <cols>
    <col min="1" max="1" width="5.44140625" style="3" customWidth="1"/>
    <col min="2" max="2" width="28.5546875" style="3" customWidth="1"/>
    <col min="3" max="3" width="12.44140625" style="3" customWidth="1"/>
    <col min="4" max="4" width="18.5546875" style="3" customWidth="1"/>
    <col min="5" max="5" width="12.44140625" style="3" customWidth="1"/>
    <col min="6" max="6" width="9" style="3"/>
    <col min="7" max="7" width="5.33203125" style="3" customWidth="1"/>
    <col min="8" max="8" width="4.6640625" style="3" customWidth="1"/>
    <col min="9" max="9" width="38.88671875" style="3" customWidth="1"/>
    <col min="10" max="10" width="12.88671875" style="3" customWidth="1"/>
    <col min="11" max="11" width="14.88671875" style="3" customWidth="1"/>
    <col min="12" max="12" width="10.44140625" style="3" customWidth="1"/>
    <col min="13" max="13" width="4" style="3" customWidth="1"/>
    <col min="14" max="16384" width="9" style="3"/>
  </cols>
  <sheetData>
    <row r="1" spans="1:13" x14ac:dyDescent="0.3">
      <c r="A1" s="2"/>
      <c r="B1" s="2"/>
      <c r="C1" s="14"/>
      <c r="D1" s="14"/>
      <c r="E1" s="14"/>
      <c r="F1" s="14"/>
      <c r="G1" s="14"/>
      <c r="H1" s="2"/>
      <c r="I1" s="2"/>
      <c r="J1" s="2"/>
      <c r="K1" s="2"/>
      <c r="L1" s="2"/>
      <c r="M1" s="2"/>
    </row>
    <row r="2" spans="1:13" ht="21" x14ac:dyDescent="0.4">
      <c r="A2" s="2"/>
      <c r="B2" s="2"/>
      <c r="C2" s="14"/>
      <c r="D2" s="102" t="s">
        <v>56</v>
      </c>
      <c r="E2" s="4" t="s">
        <v>57</v>
      </c>
      <c r="F2" s="15"/>
      <c r="G2" s="14"/>
      <c r="H2" s="2"/>
      <c r="I2" s="2"/>
      <c r="J2" s="2"/>
      <c r="K2" s="2"/>
      <c r="L2" s="2"/>
      <c r="M2" s="2"/>
    </row>
    <row r="3" spans="1:13" x14ac:dyDescent="0.3">
      <c r="A3" s="2"/>
      <c r="B3" s="2"/>
      <c r="C3" s="14"/>
      <c r="D3" s="14"/>
      <c r="E3" s="14"/>
      <c r="F3" s="14"/>
      <c r="G3" s="14"/>
      <c r="H3" s="2"/>
      <c r="I3" s="2"/>
      <c r="J3" s="2"/>
      <c r="K3" s="2"/>
      <c r="L3" s="2"/>
      <c r="M3" s="2"/>
    </row>
    <row r="4" spans="1: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B8" s="3" t="s">
        <v>100</v>
      </c>
    </row>
    <row r="9" spans="1:13" ht="15.6" x14ac:dyDescent="0.3">
      <c r="B9" s="3" t="s">
        <v>6</v>
      </c>
      <c r="D9" s="16"/>
      <c r="E9" s="16"/>
      <c r="F9" s="16"/>
      <c r="G9" s="16"/>
      <c r="H9" s="16"/>
      <c r="I9" s="16"/>
      <c r="J9" s="16"/>
    </row>
    <row r="10" spans="1:13" ht="16.2" thickBot="1" x14ac:dyDescent="0.35">
      <c r="B10" s="3" t="s">
        <v>19</v>
      </c>
      <c r="D10" s="16"/>
      <c r="E10" s="16"/>
      <c r="F10" s="16"/>
      <c r="G10" s="16"/>
      <c r="H10" s="16"/>
      <c r="I10" s="16"/>
      <c r="J10" s="16"/>
    </row>
    <row r="11" spans="1:13" ht="15.6" x14ac:dyDescent="0.3">
      <c r="A11" s="17"/>
      <c r="B11" s="19"/>
      <c r="C11" s="19"/>
      <c r="D11" s="19"/>
      <c r="E11" s="19"/>
      <c r="F11" s="20"/>
      <c r="H11" s="17"/>
      <c r="I11" s="18"/>
      <c r="J11" s="18"/>
      <c r="K11" s="19"/>
      <c r="L11" s="19"/>
      <c r="M11" s="20"/>
    </row>
    <row r="12" spans="1:13" ht="15.6" x14ac:dyDescent="0.3">
      <c r="A12" s="21"/>
      <c r="B12" s="70"/>
      <c r="C12" s="70"/>
      <c r="D12" s="70"/>
      <c r="E12" s="70"/>
      <c r="F12" s="22"/>
      <c r="H12" s="21"/>
      <c r="I12" s="106" t="s">
        <v>7</v>
      </c>
      <c r="J12" s="106"/>
      <c r="M12" s="22"/>
    </row>
    <row r="13" spans="1:13" x14ac:dyDescent="0.3">
      <c r="A13" s="21"/>
      <c r="B13" s="71" t="s">
        <v>8</v>
      </c>
      <c r="C13" s="70"/>
      <c r="D13" s="72"/>
      <c r="E13" s="70"/>
      <c r="F13" s="22"/>
      <c r="H13" s="21"/>
      <c r="J13" s="6"/>
      <c r="K13" s="23"/>
      <c r="L13" s="6"/>
      <c r="M13" s="22"/>
    </row>
    <row r="14" spans="1:13" x14ac:dyDescent="0.3">
      <c r="A14" s="21"/>
      <c r="B14" s="70"/>
      <c r="C14" s="70"/>
      <c r="D14" s="72" t="s">
        <v>10</v>
      </c>
      <c r="E14" s="70"/>
      <c r="F14" s="22"/>
      <c r="H14" s="21"/>
      <c r="I14" s="23" t="s">
        <v>34</v>
      </c>
      <c r="J14" s="107" t="s">
        <v>91</v>
      </c>
      <c r="K14" s="107"/>
      <c r="L14" s="107"/>
      <c r="M14" s="22"/>
    </row>
    <row r="15" spans="1:13" x14ac:dyDescent="0.3">
      <c r="A15" s="73"/>
      <c r="B15" s="74"/>
      <c r="C15" s="107" t="s">
        <v>88</v>
      </c>
      <c r="D15" s="107"/>
      <c r="E15" s="107"/>
      <c r="F15" s="22"/>
      <c r="H15" s="21"/>
      <c r="J15" s="68" t="s">
        <v>11</v>
      </c>
      <c r="K15" s="68" t="s">
        <v>12</v>
      </c>
      <c r="L15" s="68" t="s">
        <v>13</v>
      </c>
      <c r="M15" s="22"/>
    </row>
    <row r="16" spans="1:13" ht="15.6" x14ac:dyDescent="0.3">
      <c r="A16" s="75"/>
      <c r="B16" s="69" t="s">
        <v>131</v>
      </c>
      <c r="C16" s="68" t="s">
        <v>11</v>
      </c>
      <c r="D16" s="68" t="s">
        <v>12</v>
      </c>
      <c r="E16" s="68" t="s">
        <v>13</v>
      </c>
      <c r="F16" s="22"/>
      <c r="H16" s="21"/>
      <c r="J16" s="82"/>
      <c r="K16" s="38"/>
      <c r="L16" s="38"/>
      <c r="M16" s="22"/>
    </row>
    <row r="17" spans="1:13" ht="15.6" x14ac:dyDescent="0.3">
      <c r="A17" s="73"/>
      <c r="B17" s="9">
        <v>0</v>
      </c>
      <c r="C17" s="1"/>
      <c r="D17" s="1"/>
      <c r="E17" s="1"/>
      <c r="F17" s="22"/>
      <c r="H17" s="21"/>
      <c r="J17" s="6"/>
      <c r="K17" s="6"/>
      <c r="L17" s="6"/>
      <c r="M17" s="22"/>
    </row>
    <row r="18" spans="1:13" ht="15.6" x14ac:dyDescent="0.3">
      <c r="A18" s="73"/>
      <c r="B18" s="9">
        <v>2</v>
      </c>
      <c r="C18" s="1"/>
      <c r="D18" s="1"/>
      <c r="E18" s="1"/>
      <c r="F18" s="22"/>
      <c r="H18" s="21"/>
      <c r="J18" s="6"/>
      <c r="K18" s="6"/>
      <c r="L18" s="6"/>
      <c r="M18" s="22"/>
    </row>
    <row r="19" spans="1:13" ht="15.6" x14ac:dyDescent="0.3">
      <c r="A19" s="73"/>
      <c r="B19" s="9">
        <v>4</v>
      </c>
      <c r="C19" s="1"/>
      <c r="D19" s="1"/>
      <c r="E19" s="1"/>
      <c r="F19" s="22"/>
      <c r="H19" s="21"/>
      <c r="I19" s="23" t="s">
        <v>9</v>
      </c>
      <c r="J19" s="6"/>
      <c r="K19" s="23"/>
      <c r="L19" s="6"/>
      <c r="M19" s="22"/>
    </row>
    <row r="20" spans="1:13" ht="15.6" x14ac:dyDescent="0.3">
      <c r="A20" s="73"/>
      <c r="B20" s="9">
        <v>6</v>
      </c>
      <c r="C20" s="1"/>
      <c r="D20" s="1"/>
      <c r="E20" s="1"/>
      <c r="F20" s="22"/>
      <c r="H20" s="21"/>
      <c r="J20" s="107" t="s">
        <v>88</v>
      </c>
      <c r="K20" s="107"/>
      <c r="L20" s="107"/>
      <c r="M20" s="22"/>
    </row>
    <row r="21" spans="1:13" ht="15.6" x14ac:dyDescent="0.3">
      <c r="A21" s="73"/>
      <c r="B21" s="9">
        <v>8</v>
      </c>
      <c r="C21" s="1"/>
      <c r="D21" s="1"/>
      <c r="E21" s="1"/>
      <c r="F21" s="22"/>
      <c r="H21" s="21"/>
      <c r="J21" s="68" t="s">
        <v>11</v>
      </c>
      <c r="K21" s="68" t="s">
        <v>12</v>
      </c>
      <c r="L21" s="68" t="s">
        <v>13</v>
      </c>
      <c r="M21" s="22"/>
    </row>
    <row r="22" spans="1:13" ht="15.6" x14ac:dyDescent="0.3">
      <c r="A22" s="73"/>
      <c r="B22" s="9">
        <v>10</v>
      </c>
      <c r="C22" s="1"/>
      <c r="D22" s="1"/>
      <c r="E22" s="1"/>
      <c r="F22" s="22"/>
      <c r="H22" s="21"/>
      <c r="J22" s="38"/>
      <c r="K22" s="38"/>
      <c r="L22" s="38"/>
      <c r="M22" s="22"/>
    </row>
    <row r="23" spans="1:13" x14ac:dyDescent="0.3">
      <c r="A23" s="21"/>
      <c r="B23" s="70"/>
      <c r="C23" s="70"/>
      <c r="D23" s="70"/>
      <c r="E23" s="70"/>
      <c r="F23" s="22"/>
      <c r="H23" s="21"/>
      <c r="I23" s="23" t="s">
        <v>14</v>
      </c>
      <c r="J23" s="6"/>
      <c r="K23" s="6"/>
      <c r="L23" s="6"/>
      <c r="M23" s="22"/>
    </row>
    <row r="24" spans="1:13" x14ac:dyDescent="0.3">
      <c r="A24" s="21"/>
      <c r="B24" s="70"/>
      <c r="C24" s="70"/>
      <c r="D24" s="72" t="s">
        <v>15</v>
      </c>
      <c r="E24" s="70"/>
      <c r="F24" s="22"/>
      <c r="H24" s="21"/>
      <c r="J24" s="108" t="s">
        <v>135</v>
      </c>
      <c r="K24" s="109"/>
      <c r="L24" s="110"/>
      <c r="M24" s="22"/>
    </row>
    <row r="25" spans="1:13" x14ac:dyDescent="0.3">
      <c r="A25" s="21"/>
      <c r="B25" s="42"/>
      <c r="C25" s="107" t="s">
        <v>89</v>
      </c>
      <c r="D25" s="107"/>
      <c r="E25" s="107"/>
      <c r="F25" s="22"/>
      <c r="H25" s="21"/>
      <c r="J25" s="68" t="s">
        <v>11</v>
      </c>
      <c r="K25" s="68" t="s">
        <v>12</v>
      </c>
      <c r="L25" s="68" t="s">
        <v>13</v>
      </c>
      <c r="M25" s="22"/>
    </row>
    <row r="26" spans="1:13" x14ac:dyDescent="0.3">
      <c r="A26" s="21"/>
      <c r="B26" s="69" t="s">
        <v>131</v>
      </c>
      <c r="C26" s="46" t="s">
        <v>11</v>
      </c>
      <c r="D26" s="48" t="s">
        <v>12</v>
      </c>
      <c r="E26" s="46" t="s">
        <v>13</v>
      </c>
      <c r="F26" s="22"/>
      <c r="H26" s="21"/>
      <c r="J26" s="68">
        <f>J22-J16</f>
        <v>0</v>
      </c>
      <c r="K26" s="68">
        <f>K22-K16</f>
        <v>0</v>
      </c>
      <c r="L26" s="68">
        <f>L22-L16</f>
        <v>0</v>
      </c>
      <c r="M26" s="22"/>
    </row>
    <row r="27" spans="1:13" ht="15.6" x14ac:dyDescent="0.3">
      <c r="A27" s="73"/>
      <c r="B27" s="9">
        <v>0</v>
      </c>
      <c r="C27" s="84">
        <f>C17-C17</f>
        <v>0</v>
      </c>
      <c r="D27" s="84">
        <f t="shared" ref="D27:E27" si="0">D17-D17</f>
        <v>0</v>
      </c>
      <c r="E27" s="84">
        <f t="shared" si="0"/>
        <v>0</v>
      </c>
      <c r="F27" s="22"/>
      <c r="H27" s="21"/>
      <c r="I27" s="16"/>
      <c r="M27" s="22"/>
    </row>
    <row r="28" spans="1:13" ht="15.6" x14ac:dyDescent="0.3">
      <c r="A28" s="73"/>
      <c r="B28" s="9">
        <v>2</v>
      </c>
      <c r="C28" s="46">
        <f>C18-C17</f>
        <v>0</v>
      </c>
      <c r="D28" s="46">
        <f t="shared" ref="D28:E28" si="1">D18-D17</f>
        <v>0</v>
      </c>
      <c r="E28" s="46">
        <f t="shared" si="1"/>
        <v>0</v>
      </c>
      <c r="F28" s="22"/>
      <c r="H28" s="21"/>
      <c r="I28" s="104" t="s">
        <v>92</v>
      </c>
      <c r="J28" s="104"/>
      <c r="K28" s="104"/>
      <c r="L28" s="104"/>
      <c r="M28" s="22"/>
    </row>
    <row r="29" spans="1:13" ht="15.6" x14ac:dyDescent="0.3">
      <c r="A29" s="73"/>
      <c r="B29" s="9">
        <v>4</v>
      </c>
      <c r="C29" s="47">
        <f>C19-C17</f>
        <v>0</v>
      </c>
      <c r="D29" s="47">
        <f t="shared" ref="D29:E29" si="2">D19-D17</f>
        <v>0</v>
      </c>
      <c r="E29" s="47">
        <f t="shared" si="2"/>
        <v>0</v>
      </c>
      <c r="F29" s="22"/>
      <c r="H29" s="21"/>
      <c r="I29" s="77" t="s">
        <v>90</v>
      </c>
      <c r="J29" s="78">
        <f>AVERAGE(J26:L26)</f>
        <v>0</v>
      </c>
      <c r="L29" s="16"/>
      <c r="M29" s="22"/>
    </row>
    <row r="30" spans="1:13" ht="15.6" x14ac:dyDescent="0.3">
      <c r="A30" s="73"/>
      <c r="B30" s="9">
        <v>6</v>
      </c>
      <c r="C30" s="47">
        <f>C20-C17</f>
        <v>0</v>
      </c>
      <c r="D30" s="47">
        <f t="shared" ref="D30:E30" si="3">D20-D17</f>
        <v>0</v>
      </c>
      <c r="E30" s="47">
        <f t="shared" si="3"/>
        <v>0</v>
      </c>
      <c r="F30" s="22"/>
      <c r="H30" s="21"/>
      <c r="I30" s="24" t="s">
        <v>35</v>
      </c>
      <c r="J30" s="25">
        <f>SLOPE(C36:C41,B36:B41)</f>
        <v>0</v>
      </c>
      <c r="K30" s="26"/>
      <c r="M30" s="22"/>
    </row>
    <row r="31" spans="1:13" ht="15.6" x14ac:dyDescent="0.3">
      <c r="A31" s="73"/>
      <c r="B31" s="9">
        <v>8</v>
      </c>
      <c r="C31" s="47">
        <f>C21-C17</f>
        <v>0</v>
      </c>
      <c r="D31" s="47">
        <f t="shared" ref="D31:E31" si="4">D21-D17</f>
        <v>0</v>
      </c>
      <c r="E31" s="47">
        <f t="shared" si="4"/>
        <v>0</v>
      </c>
      <c r="F31" s="22"/>
      <c r="H31" s="21"/>
      <c r="I31" s="24" t="s">
        <v>126</v>
      </c>
      <c r="J31" s="25" t="e">
        <f>(J29-INTERCEPT(C36:C41,B36:B41))/J30</f>
        <v>#DIV/0!</v>
      </c>
      <c r="K31" s="27" t="s">
        <v>121</v>
      </c>
      <c r="M31" s="22"/>
    </row>
    <row r="32" spans="1:13" ht="15.6" x14ac:dyDescent="0.3">
      <c r="A32" s="73"/>
      <c r="B32" s="9">
        <v>10</v>
      </c>
      <c r="C32" s="47">
        <f>C22-C17</f>
        <v>0</v>
      </c>
      <c r="D32" s="47">
        <f t="shared" ref="D32:E32" si="5">D22-D17</f>
        <v>0</v>
      </c>
      <c r="E32" s="47">
        <f t="shared" si="5"/>
        <v>0</v>
      </c>
      <c r="F32" s="22"/>
      <c r="H32" s="21"/>
      <c r="I32" s="28" t="s">
        <v>40</v>
      </c>
      <c r="J32" s="81"/>
      <c r="K32" s="27" t="s">
        <v>39</v>
      </c>
      <c r="M32" s="22"/>
    </row>
    <row r="33" spans="1:14" ht="15.6" x14ac:dyDescent="0.3">
      <c r="A33" s="73"/>
      <c r="B33" s="44"/>
      <c r="C33" s="45"/>
      <c r="D33" s="45"/>
      <c r="E33" s="45"/>
      <c r="F33" s="22"/>
      <c r="H33" s="21"/>
      <c r="I33" s="24"/>
      <c r="J33" s="25"/>
      <c r="K33" s="27"/>
      <c r="M33" s="22"/>
    </row>
    <row r="34" spans="1:14" ht="15.6" x14ac:dyDescent="0.3">
      <c r="A34" s="73"/>
      <c r="B34" s="70"/>
      <c r="C34" s="72" t="s">
        <v>16</v>
      </c>
      <c r="D34" s="72"/>
      <c r="E34" s="45"/>
      <c r="F34" s="22"/>
      <c r="H34" s="21"/>
      <c r="I34" s="28" t="s">
        <v>37</v>
      </c>
      <c r="J34" s="39"/>
      <c r="K34" s="26" t="s">
        <v>38</v>
      </c>
      <c r="M34" s="22"/>
    </row>
    <row r="35" spans="1:14" ht="15.6" x14ac:dyDescent="0.3">
      <c r="A35" s="21"/>
      <c r="B35" s="69" t="s">
        <v>122</v>
      </c>
      <c r="C35" s="68" t="s">
        <v>90</v>
      </c>
      <c r="D35" s="68" t="s">
        <v>17</v>
      </c>
      <c r="E35" s="43"/>
      <c r="F35" s="22"/>
      <c r="H35" s="21"/>
      <c r="I35" s="30" t="s">
        <v>117</v>
      </c>
      <c r="J35" s="31" t="e">
        <f>J31/(J32*J34)</f>
        <v>#DIV/0!</v>
      </c>
      <c r="K35" s="32" t="s">
        <v>120</v>
      </c>
      <c r="M35" s="22"/>
    </row>
    <row r="36" spans="1:14" ht="15.6" x14ac:dyDescent="0.3">
      <c r="A36" s="21"/>
      <c r="B36" s="69">
        <v>0</v>
      </c>
      <c r="C36" s="9">
        <f t="shared" ref="C36:C41" si="6">AVERAGE(C27:E27)</f>
        <v>0</v>
      </c>
      <c r="D36" s="9">
        <f t="shared" ref="D36:D40" si="7">STDEVP(C27:E27)</f>
        <v>0</v>
      </c>
      <c r="E36" s="70"/>
      <c r="F36" s="22"/>
      <c r="H36" s="21"/>
      <c r="I36" s="24"/>
      <c r="K36" s="29"/>
      <c r="M36" s="22"/>
    </row>
    <row r="37" spans="1:14" ht="15.6" x14ac:dyDescent="0.3">
      <c r="A37" s="21"/>
      <c r="B37" s="56">
        <v>2</v>
      </c>
      <c r="C37" s="9">
        <f t="shared" si="6"/>
        <v>0</v>
      </c>
      <c r="D37" s="9">
        <f t="shared" si="7"/>
        <v>0</v>
      </c>
      <c r="E37" s="70"/>
      <c r="F37" s="22"/>
      <c r="H37" s="21"/>
      <c r="I37" s="79"/>
      <c r="M37" s="22"/>
    </row>
    <row r="38" spans="1:14" ht="15.6" x14ac:dyDescent="0.3">
      <c r="A38" s="21"/>
      <c r="B38" s="56">
        <v>4</v>
      </c>
      <c r="C38" s="9">
        <f t="shared" si="6"/>
        <v>0</v>
      </c>
      <c r="D38" s="9">
        <f t="shared" si="7"/>
        <v>0</v>
      </c>
      <c r="E38" s="49"/>
      <c r="F38" s="22"/>
      <c r="H38" s="21"/>
      <c r="I38" s="104" t="s">
        <v>116</v>
      </c>
      <c r="J38" s="104"/>
      <c r="K38" s="104"/>
      <c r="L38" s="104"/>
      <c r="M38" s="33"/>
      <c r="N38" s="16"/>
    </row>
    <row r="39" spans="1:14" ht="15.6" x14ac:dyDescent="0.3">
      <c r="A39" s="73"/>
      <c r="B39" s="56">
        <v>6</v>
      </c>
      <c r="C39" s="9">
        <f t="shared" si="6"/>
        <v>0</v>
      </c>
      <c r="D39" s="9">
        <f t="shared" si="7"/>
        <v>0</v>
      </c>
      <c r="E39" s="49"/>
      <c r="F39" s="22"/>
      <c r="H39" s="21"/>
      <c r="I39" s="77" t="s">
        <v>94</v>
      </c>
      <c r="J39" s="78">
        <f>_xlfn.STDEV.P(J26:L26)</f>
        <v>0</v>
      </c>
      <c r="K39" s="80"/>
      <c r="M39" s="22"/>
    </row>
    <row r="40" spans="1:14" ht="15.6" x14ac:dyDescent="0.3">
      <c r="A40" s="73"/>
      <c r="B40" s="56">
        <v>8</v>
      </c>
      <c r="C40" s="9">
        <f t="shared" si="6"/>
        <v>0</v>
      </c>
      <c r="D40" s="9">
        <f t="shared" si="7"/>
        <v>0</v>
      </c>
      <c r="E40" s="49"/>
      <c r="F40" s="22"/>
      <c r="H40" s="21"/>
      <c r="I40" s="24" t="s">
        <v>35</v>
      </c>
      <c r="J40" s="25">
        <f>J30</f>
        <v>0</v>
      </c>
      <c r="K40" s="29"/>
      <c r="M40" s="22"/>
    </row>
    <row r="41" spans="1:14" ht="15.6" x14ac:dyDescent="0.3">
      <c r="A41" s="73"/>
      <c r="B41" s="56">
        <v>10</v>
      </c>
      <c r="C41" s="9">
        <f t="shared" si="6"/>
        <v>0</v>
      </c>
      <c r="D41" s="9">
        <f>STDEVP(C32:E32)</f>
        <v>0</v>
      </c>
      <c r="E41" s="49"/>
      <c r="F41" s="22"/>
      <c r="H41" s="21"/>
      <c r="I41" s="24" t="s">
        <v>95</v>
      </c>
      <c r="J41" s="25" t="e">
        <f>(J39-INTERCEPT(C36:C41,B36:B41))/J40</f>
        <v>#DIV/0!</v>
      </c>
      <c r="K41" s="34" t="s">
        <v>121</v>
      </c>
      <c r="M41" s="22"/>
    </row>
    <row r="42" spans="1:14" ht="15.6" x14ac:dyDescent="0.3">
      <c r="A42" s="73"/>
      <c r="B42" s="74"/>
      <c r="C42" s="49"/>
      <c r="D42" s="49"/>
      <c r="E42" s="49"/>
      <c r="F42" s="22"/>
      <c r="H42" s="21"/>
      <c r="I42" s="28" t="s">
        <v>36</v>
      </c>
      <c r="J42" s="25">
        <f>J32</f>
        <v>0</v>
      </c>
      <c r="K42" s="34" t="s">
        <v>39</v>
      </c>
      <c r="M42" s="22"/>
    </row>
    <row r="43" spans="1:14" ht="15.6" x14ac:dyDescent="0.3">
      <c r="A43" s="73"/>
      <c r="B43" s="105" t="s">
        <v>18</v>
      </c>
      <c r="C43" s="105"/>
      <c r="D43" s="105"/>
      <c r="E43" s="49"/>
      <c r="F43" s="22"/>
      <c r="H43" s="21"/>
      <c r="I43" s="24"/>
      <c r="J43" s="25"/>
      <c r="K43" s="34"/>
      <c r="M43" s="22"/>
    </row>
    <row r="44" spans="1:14" ht="15.6" x14ac:dyDescent="0.3">
      <c r="A44" s="73"/>
      <c r="B44" s="74"/>
      <c r="C44" s="49"/>
      <c r="D44" s="49"/>
      <c r="E44" s="49"/>
      <c r="F44" s="22"/>
      <c r="H44" s="21"/>
      <c r="I44" s="28" t="s">
        <v>41</v>
      </c>
      <c r="J44" s="25">
        <f>J34</f>
        <v>0</v>
      </c>
      <c r="K44" s="34" t="s">
        <v>38</v>
      </c>
      <c r="M44" s="22"/>
    </row>
    <row r="45" spans="1:14" ht="15.6" x14ac:dyDescent="0.3">
      <c r="A45" s="73"/>
      <c r="B45" s="74"/>
      <c r="C45" s="49"/>
      <c r="D45" s="49"/>
      <c r="E45" s="49"/>
      <c r="F45" s="22"/>
      <c r="H45" s="21"/>
      <c r="I45" s="30" t="s">
        <v>93</v>
      </c>
      <c r="J45" s="31" t="e">
        <f>J41/(J42*J44)</f>
        <v>#DIV/0!</v>
      </c>
      <c r="K45" s="32" t="s">
        <v>120</v>
      </c>
      <c r="M45" s="22"/>
    </row>
    <row r="46" spans="1:14" x14ac:dyDescent="0.3">
      <c r="A46" s="73"/>
      <c r="B46" s="74"/>
      <c r="C46" s="49"/>
      <c r="D46" s="49"/>
      <c r="E46" s="49"/>
      <c r="F46" s="22"/>
      <c r="H46" s="21"/>
      <c r="M46" s="22"/>
    </row>
    <row r="47" spans="1:14" x14ac:dyDescent="0.3">
      <c r="A47" s="21"/>
      <c r="B47" s="70"/>
      <c r="C47" s="70"/>
      <c r="D47" s="70"/>
      <c r="E47" s="70"/>
      <c r="F47" s="22"/>
      <c r="H47" s="21"/>
      <c r="M47" s="22"/>
    </row>
    <row r="48" spans="1:14" ht="15" customHeight="1" x14ac:dyDescent="0.3">
      <c r="A48" s="21"/>
      <c r="B48" s="49"/>
      <c r="C48" s="49"/>
      <c r="D48" s="49"/>
      <c r="E48" s="70"/>
      <c r="F48" s="22"/>
      <c r="H48" s="21"/>
      <c r="M48" s="22"/>
    </row>
    <row r="49" spans="1:13" ht="15" customHeight="1" x14ac:dyDescent="0.3">
      <c r="A49" s="75"/>
      <c r="B49" s="49"/>
      <c r="C49" s="49"/>
      <c r="D49" s="49"/>
      <c r="E49" s="70"/>
      <c r="F49" s="22"/>
      <c r="H49" s="21"/>
      <c r="M49" s="22"/>
    </row>
    <row r="50" spans="1:13" ht="15" customHeight="1" thickBot="1" x14ac:dyDescent="0.35">
      <c r="A50" s="75"/>
      <c r="B50" s="49"/>
      <c r="C50" s="49"/>
      <c r="D50" s="49"/>
      <c r="E50" s="70"/>
      <c r="F50" s="22"/>
      <c r="H50" s="35"/>
      <c r="I50" s="36"/>
      <c r="J50" s="36"/>
      <c r="K50" s="36"/>
      <c r="L50" s="36"/>
      <c r="M50" s="37"/>
    </row>
    <row r="51" spans="1:13" ht="15" customHeight="1" x14ac:dyDescent="0.3">
      <c r="A51" s="75"/>
      <c r="B51" s="49"/>
      <c r="C51" s="49"/>
      <c r="D51" s="49"/>
      <c r="E51" s="70"/>
      <c r="F51" s="22"/>
    </row>
    <row r="52" spans="1:13" ht="15" customHeight="1" x14ac:dyDescent="0.3">
      <c r="A52" s="75"/>
      <c r="B52" s="49"/>
      <c r="C52" s="49"/>
      <c r="D52" s="49"/>
      <c r="E52" s="70"/>
      <c r="F52" s="22"/>
    </row>
    <row r="53" spans="1:13" ht="15" customHeight="1" x14ac:dyDescent="0.3">
      <c r="A53" s="75"/>
      <c r="B53" s="49"/>
      <c r="C53" s="49"/>
      <c r="D53" s="49"/>
      <c r="E53" s="70"/>
      <c r="F53" s="22"/>
    </row>
    <row r="54" spans="1:13" ht="15.6" x14ac:dyDescent="0.3">
      <c r="A54" s="75"/>
      <c r="B54" s="49"/>
      <c r="C54" s="49"/>
      <c r="D54" s="49"/>
      <c r="E54" s="70"/>
      <c r="F54" s="22"/>
    </row>
    <row r="55" spans="1:13" ht="15.6" x14ac:dyDescent="0.3">
      <c r="A55" s="75"/>
      <c r="B55" s="49"/>
      <c r="C55" s="49"/>
      <c r="D55" s="49"/>
      <c r="E55" s="70"/>
      <c r="F55" s="22"/>
    </row>
    <row r="56" spans="1:13" ht="15.6" x14ac:dyDescent="0.3">
      <c r="A56" s="75"/>
      <c r="B56" s="41"/>
      <c r="C56" s="70"/>
      <c r="D56" s="70"/>
      <c r="E56" s="70"/>
      <c r="F56" s="22"/>
    </row>
    <row r="57" spans="1:13" ht="15.6" x14ac:dyDescent="0.3">
      <c r="A57" s="21"/>
      <c r="B57" s="76"/>
      <c r="C57" s="76"/>
      <c r="D57" s="76"/>
      <c r="E57" s="70"/>
      <c r="F57" s="22"/>
    </row>
    <row r="58" spans="1:13" x14ac:dyDescent="0.3">
      <c r="A58" s="21"/>
      <c r="B58" s="71"/>
      <c r="C58" s="71"/>
      <c r="D58" s="71"/>
      <c r="E58" s="70"/>
      <c r="F58" s="22"/>
    </row>
    <row r="59" spans="1:13" x14ac:dyDescent="0.3">
      <c r="A59" s="21"/>
      <c r="B59" s="70"/>
      <c r="C59" s="70"/>
      <c r="D59" s="70"/>
      <c r="E59" s="70"/>
      <c r="F59" s="22"/>
    </row>
    <row r="60" spans="1:13" ht="15" thickBot="1" x14ac:dyDescent="0.35">
      <c r="A60" s="35"/>
      <c r="B60" s="36"/>
      <c r="C60" s="36"/>
      <c r="D60" s="36"/>
      <c r="E60" s="36"/>
      <c r="F60" s="37"/>
    </row>
  </sheetData>
  <mergeCells count="9">
    <mergeCell ref="I28:L28"/>
    <mergeCell ref="I38:L38"/>
    <mergeCell ref="B43:D43"/>
    <mergeCell ref="I12:J12"/>
    <mergeCell ref="J14:L14"/>
    <mergeCell ref="C15:E15"/>
    <mergeCell ref="J20:L20"/>
    <mergeCell ref="J24:L24"/>
    <mergeCell ref="C25:E25"/>
  </mergeCells>
  <pageMargins left="0.7" right="0.7" top="0.75" bottom="0.75" header="0.3" footer="0.3"/>
  <pageSetup scale="4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178F5-0FF6-449C-829D-FC96AB410755}">
  <sheetPr>
    <pageSetUpPr fitToPage="1"/>
  </sheetPr>
  <dimension ref="A1:N60"/>
  <sheetViews>
    <sheetView zoomScale="115" zoomScaleNormal="115" zoomScaleSheetLayoutView="100" workbookViewId="0">
      <selection activeCell="B26" sqref="B26"/>
    </sheetView>
  </sheetViews>
  <sheetFormatPr defaultColWidth="9" defaultRowHeight="14.4" x14ac:dyDescent="0.3"/>
  <cols>
    <col min="1" max="1" width="5.44140625" style="3" customWidth="1"/>
    <col min="2" max="2" width="28.5546875" style="3" customWidth="1"/>
    <col min="3" max="3" width="12.44140625" style="3" customWidth="1"/>
    <col min="4" max="4" width="18" style="3" customWidth="1"/>
    <col min="5" max="5" width="12.44140625" style="3" customWidth="1"/>
    <col min="6" max="6" width="9" style="3"/>
    <col min="7" max="7" width="5.33203125" style="3" customWidth="1"/>
    <col min="8" max="8" width="4.6640625" style="3" customWidth="1"/>
    <col min="9" max="9" width="38.88671875" style="3" customWidth="1"/>
    <col min="10" max="10" width="12.88671875" style="3" customWidth="1"/>
    <col min="11" max="11" width="14.88671875" style="3" customWidth="1"/>
    <col min="12" max="12" width="10.44140625" style="3" customWidth="1"/>
    <col min="13" max="13" width="4" style="3" customWidth="1"/>
    <col min="14" max="16384" width="9" style="3"/>
  </cols>
  <sheetData>
    <row r="1" spans="1:13" x14ac:dyDescent="0.3">
      <c r="A1" s="2"/>
      <c r="B1" s="2"/>
      <c r="C1" s="14"/>
      <c r="D1" s="14"/>
      <c r="E1" s="14"/>
      <c r="F1" s="14"/>
      <c r="G1" s="14"/>
      <c r="H1" s="2"/>
      <c r="I1" s="2"/>
      <c r="J1" s="2"/>
      <c r="K1" s="2"/>
      <c r="L1" s="2"/>
      <c r="M1" s="2"/>
    </row>
    <row r="2" spans="1:13" ht="21" x14ac:dyDescent="0.4">
      <c r="A2" s="2"/>
      <c r="B2" s="2"/>
      <c r="C2" s="14"/>
      <c r="D2" s="102" t="s">
        <v>56</v>
      </c>
      <c r="E2" s="4" t="s">
        <v>57</v>
      </c>
      <c r="F2" s="15"/>
      <c r="G2" s="14"/>
      <c r="H2" s="2"/>
      <c r="I2" s="2"/>
      <c r="J2" s="2"/>
      <c r="K2" s="2"/>
      <c r="L2" s="2"/>
      <c r="M2" s="2"/>
    </row>
    <row r="3" spans="1:13" x14ac:dyDescent="0.3">
      <c r="A3" s="2"/>
      <c r="B3" s="2"/>
      <c r="C3" s="14"/>
      <c r="D3" s="14"/>
      <c r="E3" s="14"/>
      <c r="F3" s="14"/>
      <c r="G3" s="14"/>
      <c r="H3" s="2"/>
      <c r="I3" s="2"/>
      <c r="J3" s="2"/>
      <c r="K3" s="2"/>
      <c r="L3" s="2"/>
      <c r="M3" s="2"/>
    </row>
    <row r="4" spans="1: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B8" s="3" t="s">
        <v>100</v>
      </c>
    </row>
    <row r="9" spans="1:13" ht="15.6" x14ac:dyDescent="0.3">
      <c r="B9" s="3" t="s">
        <v>6</v>
      </c>
      <c r="D9" s="16"/>
      <c r="E9" s="16"/>
      <c r="F9" s="16"/>
      <c r="G9" s="16"/>
      <c r="H9" s="16"/>
      <c r="I9" s="16"/>
      <c r="J9" s="16"/>
    </row>
    <row r="10" spans="1:13" ht="16.2" thickBot="1" x14ac:dyDescent="0.35">
      <c r="B10" s="3" t="s">
        <v>19</v>
      </c>
      <c r="D10" s="16"/>
      <c r="E10" s="16"/>
      <c r="F10" s="16"/>
      <c r="G10" s="16"/>
      <c r="H10" s="16"/>
      <c r="I10" s="16"/>
      <c r="J10" s="16"/>
    </row>
    <row r="11" spans="1:13" ht="15.6" x14ac:dyDescent="0.3">
      <c r="A11" s="17"/>
      <c r="B11" s="19"/>
      <c r="C11" s="19"/>
      <c r="D11" s="19"/>
      <c r="E11" s="19"/>
      <c r="F11" s="20"/>
      <c r="H11" s="17"/>
      <c r="I11" s="18"/>
      <c r="J11" s="18"/>
      <c r="K11" s="19"/>
      <c r="L11" s="19"/>
      <c r="M11" s="20"/>
    </row>
    <row r="12" spans="1:13" ht="15.6" x14ac:dyDescent="0.3">
      <c r="A12" s="21"/>
      <c r="B12" s="70"/>
      <c r="C12" s="70"/>
      <c r="D12" s="70"/>
      <c r="E12" s="70"/>
      <c r="F12" s="22"/>
      <c r="H12" s="21"/>
      <c r="I12" s="106" t="s">
        <v>7</v>
      </c>
      <c r="J12" s="106"/>
      <c r="M12" s="22"/>
    </row>
    <row r="13" spans="1:13" x14ac:dyDescent="0.3">
      <c r="A13" s="21"/>
      <c r="B13" s="71" t="s">
        <v>8</v>
      </c>
      <c r="C13" s="70"/>
      <c r="D13" s="72"/>
      <c r="E13" s="70"/>
      <c r="F13" s="22"/>
      <c r="H13" s="21"/>
      <c r="J13" s="6"/>
      <c r="K13" s="23"/>
      <c r="L13" s="6"/>
      <c r="M13" s="22"/>
    </row>
    <row r="14" spans="1:13" x14ac:dyDescent="0.3">
      <c r="A14" s="21"/>
      <c r="B14" s="70"/>
      <c r="C14" s="70"/>
      <c r="D14" s="72" t="s">
        <v>10</v>
      </c>
      <c r="E14" s="70"/>
      <c r="F14" s="22"/>
      <c r="H14" s="21"/>
      <c r="I14" s="23" t="s">
        <v>34</v>
      </c>
      <c r="J14" s="107" t="s">
        <v>96</v>
      </c>
      <c r="K14" s="107"/>
      <c r="L14" s="107"/>
      <c r="M14" s="22"/>
    </row>
    <row r="15" spans="1:13" x14ac:dyDescent="0.3">
      <c r="A15" s="73"/>
      <c r="B15" s="74"/>
      <c r="C15" s="107" t="s">
        <v>88</v>
      </c>
      <c r="D15" s="107"/>
      <c r="E15" s="107"/>
      <c r="F15" s="22"/>
      <c r="H15" s="21"/>
      <c r="J15" s="86" t="s">
        <v>11</v>
      </c>
      <c r="K15" s="86" t="s">
        <v>12</v>
      </c>
      <c r="L15" s="86" t="s">
        <v>13</v>
      </c>
      <c r="M15" s="22"/>
    </row>
    <row r="16" spans="1:13" ht="15.6" x14ac:dyDescent="0.3">
      <c r="A16" s="75"/>
      <c r="B16" s="69" t="s">
        <v>132</v>
      </c>
      <c r="C16" s="86" t="s">
        <v>11</v>
      </c>
      <c r="D16" s="86" t="s">
        <v>12</v>
      </c>
      <c r="E16" s="86" t="s">
        <v>13</v>
      </c>
      <c r="F16" s="22"/>
      <c r="H16" s="21"/>
      <c r="J16" s="82"/>
      <c r="K16" s="38"/>
      <c r="L16" s="38"/>
      <c r="M16" s="22"/>
    </row>
    <row r="17" spans="1:13" ht="15.6" x14ac:dyDescent="0.3">
      <c r="A17" s="73"/>
      <c r="B17" s="9">
        <v>0</v>
      </c>
      <c r="C17" s="1"/>
      <c r="D17" s="1"/>
      <c r="E17" s="1"/>
      <c r="F17" s="22"/>
      <c r="H17" s="21"/>
      <c r="J17" s="6"/>
      <c r="K17" s="6"/>
      <c r="L17" s="6"/>
      <c r="M17" s="22"/>
    </row>
    <row r="18" spans="1:13" ht="15.6" x14ac:dyDescent="0.3">
      <c r="A18" s="73"/>
      <c r="B18" s="9">
        <v>2</v>
      </c>
      <c r="C18" s="1"/>
      <c r="D18" s="1"/>
      <c r="E18" s="1"/>
      <c r="F18" s="22"/>
      <c r="H18" s="21"/>
      <c r="J18" s="6"/>
      <c r="K18" s="6"/>
      <c r="L18" s="6"/>
      <c r="M18" s="22"/>
    </row>
    <row r="19" spans="1:13" ht="15.6" x14ac:dyDescent="0.3">
      <c r="A19" s="73"/>
      <c r="B19" s="9">
        <v>4</v>
      </c>
      <c r="C19" s="1"/>
      <c r="D19" s="1"/>
      <c r="E19" s="1"/>
      <c r="F19" s="22"/>
      <c r="H19" s="21"/>
      <c r="I19" s="23" t="s">
        <v>9</v>
      </c>
      <c r="J19" s="6"/>
      <c r="K19" s="23"/>
      <c r="L19" s="6"/>
      <c r="M19" s="22"/>
    </row>
    <row r="20" spans="1:13" ht="15.6" x14ac:dyDescent="0.3">
      <c r="A20" s="73"/>
      <c r="B20" s="9">
        <v>6</v>
      </c>
      <c r="C20" s="1"/>
      <c r="D20" s="1"/>
      <c r="E20" s="1"/>
      <c r="F20" s="22"/>
      <c r="H20" s="21"/>
      <c r="J20" s="107" t="s">
        <v>97</v>
      </c>
      <c r="K20" s="107"/>
      <c r="L20" s="107"/>
      <c r="M20" s="22"/>
    </row>
    <row r="21" spans="1:13" ht="15.6" x14ac:dyDescent="0.3">
      <c r="A21" s="73"/>
      <c r="B21" s="9">
        <v>8</v>
      </c>
      <c r="C21" s="1"/>
      <c r="D21" s="1"/>
      <c r="E21" s="1"/>
      <c r="F21" s="22"/>
      <c r="H21" s="21"/>
      <c r="J21" s="86" t="s">
        <v>11</v>
      </c>
      <c r="K21" s="86" t="s">
        <v>12</v>
      </c>
      <c r="L21" s="86" t="s">
        <v>13</v>
      </c>
      <c r="M21" s="22"/>
    </row>
    <row r="22" spans="1:13" ht="15.6" x14ac:dyDescent="0.3">
      <c r="A22" s="73"/>
      <c r="B22" s="9">
        <v>10</v>
      </c>
      <c r="C22" s="1"/>
      <c r="D22" s="1"/>
      <c r="E22" s="1"/>
      <c r="F22" s="22"/>
      <c r="H22" s="21"/>
      <c r="J22" s="38"/>
      <c r="K22" s="38"/>
      <c r="L22" s="38"/>
      <c r="M22" s="22"/>
    </row>
    <row r="23" spans="1:13" x14ac:dyDescent="0.3">
      <c r="A23" s="21"/>
      <c r="B23" s="70"/>
      <c r="C23" s="70"/>
      <c r="D23" s="70"/>
      <c r="E23" s="70"/>
      <c r="F23" s="22"/>
      <c r="H23" s="21"/>
      <c r="I23" s="23" t="s">
        <v>14</v>
      </c>
      <c r="J23" s="6"/>
      <c r="K23" s="6"/>
      <c r="L23" s="6"/>
      <c r="M23" s="22"/>
    </row>
    <row r="24" spans="1:13" x14ac:dyDescent="0.3">
      <c r="A24" s="21"/>
      <c r="B24" s="70"/>
      <c r="C24" s="70"/>
      <c r="D24" s="72" t="s">
        <v>15</v>
      </c>
      <c r="E24" s="70"/>
      <c r="F24" s="22"/>
      <c r="H24" s="21"/>
      <c r="J24" s="108" t="s">
        <v>123</v>
      </c>
      <c r="K24" s="109"/>
      <c r="L24" s="110"/>
      <c r="M24" s="22"/>
    </row>
    <row r="25" spans="1:13" x14ac:dyDescent="0.3">
      <c r="A25" s="21"/>
      <c r="B25" s="42"/>
      <c r="C25" s="107" t="s">
        <v>89</v>
      </c>
      <c r="D25" s="107"/>
      <c r="E25" s="107"/>
      <c r="F25" s="22"/>
      <c r="H25" s="21"/>
      <c r="J25" s="86" t="s">
        <v>11</v>
      </c>
      <c r="K25" s="86" t="s">
        <v>12</v>
      </c>
      <c r="L25" s="86" t="s">
        <v>13</v>
      </c>
      <c r="M25" s="22"/>
    </row>
    <row r="26" spans="1:13" x14ac:dyDescent="0.3">
      <c r="A26" s="21"/>
      <c r="B26" s="69" t="s">
        <v>132</v>
      </c>
      <c r="C26" s="46" t="s">
        <v>11</v>
      </c>
      <c r="D26" s="103" t="s">
        <v>12</v>
      </c>
      <c r="E26" s="46" t="s">
        <v>13</v>
      </c>
      <c r="F26" s="22"/>
      <c r="H26" s="21"/>
      <c r="J26" s="86">
        <f>J22-J16</f>
        <v>0</v>
      </c>
      <c r="K26" s="86">
        <f>K22-K16</f>
        <v>0</v>
      </c>
      <c r="L26" s="86">
        <f>L22-L16</f>
        <v>0</v>
      </c>
      <c r="M26" s="22"/>
    </row>
    <row r="27" spans="1:13" ht="15.6" x14ac:dyDescent="0.3">
      <c r="A27" s="73"/>
      <c r="B27" s="9">
        <v>0</v>
      </c>
      <c r="C27" s="84">
        <f>C17-C17</f>
        <v>0</v>
      </c>
      <c r="D27" s="84">
        <f t="shared" ref="D27:E27" si="0">D17-D17</f>
        <v>0</v>
      </c>
      <c r="E27" s="84">
        <f t="shared" si="0"/>
        <v>0</v>
      </c>
      <c r="F27" s="22"/>
      <c r="H27" s="21"/>
      <c r="I27" s="16"/>
      <c r="M27" s="22"/>
    </row>
    <row r="28" spans="1:13" ht="15.6" x14ac:dyDescent="0.3">
      <c r="A28" s="73"/>
      <c r="B28" s="9">
        <v>2</v>
      </c>
      <c r="C28" s="46">
        <f>C18-C17</f>
        <v>0</v>
      </c>
      <c r="D28" s="46">
        <f t="shared" ref="D28:E28" si="1">D18-D17</f>
        <v>0</v>
      </c>
      <c r="E28" s="46">
        <f t="shared" si="1"/>
        <v>0</v>
      </c>
      <c r="F28" s="22"/>
      <c r="H28" s="21"/>
      <c r="I28" s="104" t="s">
        <v>92</v>
      </c>
      <c r="J28" s="104"/>
      <c r="K28" s="104"/>
      <c r="L28" s="104"/>
      <c r="M28" s="22"/>
    </row>
    <row r="29" spans="1:13" ht="15.6" x14ac:dyDescent="0.3">
      <c r="A29" s="73"/>
      <c r="B29" s="9">
        <v>4</v>
      </c>
      <c r="C29" s="47">
        <f>C19-C17</f>
        <v>0</v>
      </c>
      <c r="D29" s="47">
        <f t="shared" ref="D29:E29" si="2">D19-D17</f>
        <v>0</v>
      </c>
      <c r="E29" s="47">
        <f t="shared" si="2"/>
        <v>0</v>
      </c>
      <c r="F29" s="22"/>
      <c r="H29" s="21"/>
      <c r="I29" s="77" t="s">
        <v>98</v>
      </c>
      <c r="J29" s="78">
        <f>AVERAGE(J26:L26)</f>
        <v>0</v>
      </c>
      <c r="L29" s="16"/>
      <c r="M29" s="22"/>
    </row>
    <row r="30" spans="1:13" ht="15.6" x14ac:dyDescent="0.3">
      <c r="A30" s="73"/>
      <c r="B30" s="9">
        <v>6</v>
      </c>
      <c r="C30" s="47">
        <f>C20-C17</f>
        <v>0</v>
      </c>
      <c r="D30" s="47">
        <f t="shared" ref="D30:E30" si="3">D20-D17</f>
        <v>0</v>
      </c>
      <c r="E30" s="47">
        <f t="shared" si="3"/>
        <v>0</v>
      </c>
      <c r="F30" s="22"/>
      <c r="H30" s="21"/>
      <c r="I30" s="24" t="s">
        <v>35</v>
      </c>
      <c r="J30" s="25">
        <f>SLOPE(C36:C41,B36:B41)</f>
        <v>0</v>
      </c>
      <c r="K30" s="26"/>
      <c r="M30" s="22"/>
    </row>
    <row r="31" spans="1:13" ht="15.6" x14ac:dyDescent="0.3">
      <c r="A31" s="73"/>
      <c r="B31" s="9">
        <v>8</v>
      </c>
      <c r="C31" s="47">
        <f>C21-C17</f>
        <v>0</v>
      </c>
      <c r="D31" s="47">
        <f t="shared" ref="D31:E31" si="4">D21-D17</f>
        <v>0</v>
      </c>
      <c r="E31" s="47">
        <f t="shared" si="4"/>
        <v>0</v>
      </c>
      <c r="F31" s="22"/>
      <c r="H31" s="21"/>
      <c r="I31" s="24" t="s">
        <v>126</v>
      </c>
      <c r="J31" s="25" t="e">
        <f>(J29-INTERCEPT(C36:C41,B36:B41))/J30</f>
        <v>#DIV/0!</v>
      </c>
      <c r="K31" s="27" t="s">
        <v>121</v>
      </c>
      <c r="M31" s="22"/>
    </row>
    <row r="32" spans="1:13" ht="15.6" x14ac:dyDescent="0.3">
      <c r="A32" s="73"/>
      <c r="B32" s="9">
        <v>10</v>
      </c>
      <c r="C32" s="47">
        <f>C22-C17</f>
        <v>0</v>
      </c>
      <c r="D32" s="47">
        <f t="shared" ref="D32:E32" si="5">D22-D17</f>
        <v>0</v>
      </c>
      <c r="E32" s="47">
        <f t="shared" si="5"/>
        <v>0</v>
      </c>
      <c r="F32" s="22"/>
      <c r="H32" s="21"/>
      <c r="I32" s="28" t="s">
        <v>124</v>
      </c>
      <c r="J32" s="81"/>
      <c r="K32" s="27" t="s">
        <v>39</v>
      </c>
      <c r="M32" s="22"/>
    </row>
    <row r="33" spans="1:14" ht="15.6" x14ac:dyDescent="0.3">
      <c r="A33" s="73"/>
      <c r="B33" s="44"/>
      <c r="C33" s="45"/>
      <c r="D33" s="45"/>
      <c r="E33" s="45"/>
      <c r="F33" s="22"/>
      <c r="H33" s="21"/>
      <c r="I33" s="24"/>
      <c r="J33" s="25"/>
      <c r="K33" s="27"/>
      <c r="M33" s="22"/>
    </row>
    <row r="34" spans="1:14" ht="15.6" x14ac:dyDescent="0.3">
      <c r="A34" s="73"/>
      <c r="B34" s="70"/>
      <c r="C34" s="72" t="s">
        <v>16</v>
      </c>
      <c r="D34" s="72"/>
      <c r="E34" s="45"/>
      <c r="F34" s="22"/>
      <c r="H34" s="21"/>
      <c r="I34" s="28" t="s">
        <v>125</v>
      </c>
      <c r="J34" s="39"/>
      <c r="K34" s="26" t="s">
        <v>38</v>
      </c>
      <c r="M34" s="22"/>
    </row>
    <row r="35" spans="1:14" ht="15.6" x14ac:dyDescent="0.3">
      <c r="A35" s="21"/>
      <c r="B35" s="69" t="s">
        <v>122</v>
      </c>
      <c r="C35" s="86" t="s">
        <v>90</v>
      </c>
      <c r="D35" s="86" t="s">
        <v>17</v>
      </c>
      <c r="E35" s="43"/>
      <c r="F35" s="22"/>
      <c r="H35" s="21"/>
      <c r="I35" s="30" t="s">
        <v>117</v>
      </c>
      <c r="J35" s="31" t="e">
        <f>J31/(J32*J34)</f>
        <v>#DIV/0!</v>
      </c>
      <c r="K35" s="32" t="s">
        <v>120</v>
      </c>
      <c r="M35" s="22"/>
    </row>
    <row r="36" spans="1:14" ht="15.6" x14ac:dyDescent="0.3">
      <c r="A36" s="21"/>
      <c r="B36" s="69">
        <v>0</v>
      </c>
      <c r="C36" s="9">
        <f t="shared" ref="C36:C41" si="6">AVERAGE(C27:E27)</f>
        <v>0</v>
      </c>
      <c r="D36" s="9">
        <f t="shared" ref="D36:D40" si="7">STDEVP(C27:E27)</f>
        <v>0</v>
      </c>
      <c r="E36" s="70"/>
      <c r="F36" s="22"/>
      <c r="H36" s="21"/>
      <c r="I36" s="24"/>
      <c r="K36" s="29"/>
      <c r="M36" s="22"/>
    </row>
    <row r="37" spans="1:14" ht="15.6" x14ac:dyDescent="0.3">
      <c r="A37" s="21"/>
      <c r="B37" s="56">
        <v>0.2</v>
      </c>
      <c r="C37" s="9">
        <f t="shared" si="6"/>
        <v>0</v>
      </c>
      <c r="D37" s="9">
        <f t="shared" si="7"/>
        <v>0</v>
      </c>
      <c r="E37" s="70"/>
      <c r="F37" s="22"/>
      <c r="H37" s="21"/>
      <c r="I37" s="79"/>
      <c r="M37" s="22"/>
    </row>
    <row r="38" spans="1:14" ht="15.6" x14ac:dyDescent="0.3">
      <c r="A38" s="21"/>
      <c r="B38" s="56">
        <v>0.4</v>
      </c>
      <c r="C38" s="9">
        <f t="shared" si="6"/>
        <v>0</v>
      </c>
      <c r="D38" s="9">
        <f t="shared" si="7"/>
        <v>0</v>
      </c>
      <c r="E38" s="49"/>
      <c r="F38" s="22"/>
      <c r="H38" s="21"/>
      <c r="I38" s="104" t="s">
        <v>116</v>
      </c>
      <c r="J38" s="104"/>
      <c r="K38" s="104"/>
      <c r="L38" s="104"/>
      <c r="M38" s="33"/>
      <c r="N38" s="16"/>
    </row>
    <row r="39" spans="1:14" ht="15.6" x14ac:dyDescent="0.3">
      <c r="A39" s="73"/>
      <c r="B39" s="56">
        <v>0.6</v>
      </c>
      <c r="C39" s="9">
        <f t="shared" si="6"/>
        <v>0</v>
      </c>
      <c r="D39" s="9">
        <f t="shared" si="7"/>
        <v>0</v>
      </c>
      <c r="E39" s="49"/>
      <c r="F39" s="22"/>
      <c r="H39" s="21"/>
      <c r="I39" s="77" t="s">
        <v>99</v>
      </c>
      <c r="J39" s="78">
        <f>_xlfn.STDEV.P(J26:L26)</f>
        <v>0</v>
      </c>
      <c r="K39" s="80"/>
      <c r="M39" s="22"/>
    </row>
    <row r="40" spans="1:14" ht="15.6" x14ac:dyDescent="0.3">
      <c r="A40" s="73"/>
      <c r="B40" s="56">
        <v>0.8</v>
      </c>
      <c r="C40" s="9">
        <f t="shared" si="6"/>
        <v>0</v>
      </c>
      <c r="D40" s="9">
        <f t="shared" si="7"/>
        <v>0</v>
      </c>
      <c r="E40" s="49"/>
      <c r="F40" s="22"/>
      <c r="H40" s="21"/>
      <c r="I40" s="24" t="s">
        <v>35</v>
      </c>
      <c r="J40" s="25">
        <f>J30</f>
        <v>0</v>
      </c>
      <c r="K40" s="29"/>
      <c r="M40" s="22"/>
    </row>
    <row r="41" spans="1:14" ht="15.6" x14ac:dyDescent="0.3">
      <c r="A41" s="73"/>
      <c r="B41" s="56">
        <v>1</v>
      </c>
      <c r="C41" s="9">
        <f t="shared" si="6"/>
        <v>0</v>
      </c>
      <c r="D41" s="9">
        <f>STDEVP(C32:E32)</f>
        <v>0</v>
      </c>
      <c r="E41" s="49"/>
      <c r="F41" s="22"/>
      <c r="H41" s="21"/>
      <c r="I41" s="24" t="s">
        <v>95</v>
      </c>
      <c r="J41" s="25" t="e">
        <f>(J39-INTERCEPT(C36:C41,B36:B41))/J40</f>
        <v>#DIV/0!</v>
      </c>
      <c r="K41" s="34" t="s">
        <v>121</v>
      </c>
      <c r="M41" s="22"/>
    </row>
    <row r="42" spans="1:14" ht="15.6" x14ac:dyDescent="0.3">
      <c r="A42" s="73"/>
      <c r="B42" s="74"/>
      <c r="C42" s="49"/>
      <c r="D42" s="49"/>
      <c r="E42" s="49"/>
      <c r="F42" s="22"/>
      <c r="H42" s="21"/>
      <c r="I42" s="28" t="s">
        <v>36</v>
      </c>
      <c r="J42" s="25">
        <f>J32</f>
        <v>0</v>
      </c>
      <c r="K42" s="34" t="s">
        <v>39</v>
      </c>
      <c r="M42" s="22"/>
    </row>
    <row r="43" spans="1:14" ht="15.6" x14ac:dyDescent="0.3">
      <c r="A43" s="73"/>
      <c r="B43" s="105" t="s">
        <v>18</v>
      </c>
      <c r="C43" s="105"/>
      <c r="D43" s="105"/>
      <c r="E43" s="49"/>
      <c r="F43" s="22"/>
      <c r="H43" s="21"/>
      <c r="I43" s="24"/>
      <c r="J43" s="25"/>
      <c r="K43" s="34"/>
      <c r="M43" s="22"/>
    </row>
    <row r="44" spans="1:14" ht="15.6" x14ac:dyDescent="0.3">
      <c r="A44" s="73"/>
      <c r="B44" s="74"/>
      <c r="C44" s="49"/>
      <c r="D44" s="49"/>
      <c r="E44" s="49"/>
      <c r="F44" s="22"/>
      <c r="H44" s="21"/>
      <c r="I44" s="28" t="s">
        <v>41</v>
      </c>
      <c r="J44" s="25">
        <f>J34</f>
        <v>0</v>
      </c>
      <c r="K44" s="34" t="s">
        <v>38</v>
      </c>
      <c r="M44" s="22"/>
    </row>
    <row r="45" spans="1:14" ht="15.6" x14ac:dyDescent="0.3">
      <c r="A45" s="73"/>
      <c r="B45" s="74"/>
      <c r="C45" s="49"/>
      <c r="D45" s="49"/>
      <c r="E45" s="49"/>
      <c r="F45" s="22"/>
      <c r="H45" s="21"/>
      <c r="I45" s="30" t="s">
        <v>93</v>
      </c>
      <c r="J45" s="31" t="e">
        <f>J41/(J42*J44)</f>
        <v>#DIV/0!</v>
      </c>
      <c r="K45" s="32" t="s">
        <v>120</v>
      </c>
      <c r="M45" s="22"/>
    </row>
    <row r="46" spans="1:14" x14ac:dyDescent="0.3">
      <c r="A46" s="73"/>
      <c r="B46" s="74"/>
      <c r="C46" s="49"/>
      <c r="D46" s="49"/>
      <c r="E46" s="49"/>
      <c r="F46" s="22"/>
      <c r="H46" s="21"/>
      <c r="M46" s="22"/>
    </row>
    <row r="47" spans="1:14" x14ac:dyDescent="0.3">
      <c r="A47" s="21"/>
      <c r="B47" s="70"/>
      <c r="C47" s="70"/>
      <c r="D47" s="70"/>
      <c r="E47" s="70"/>
      <c r="F47" s="22"/>
      <c r="H47" s="21"/>
      <c r="M47" s="22"/>
    </row>
    <row r="48" spans="1:14" ht="15" customHeight="1" x14ac:dyDescent="0.3">
      <c r="A48" s="21"/>
      <c r="B48" s="49"/>
      <c r="C48" s="49"/>
      <c r="D48" s="49"/>
      <c r="E48" s="70"/>
      <c r="F48" s="22"/>
      <c r="H48" s="21"/>
      <c r="M48" s="22"/>
    </row>
    <row r="49" spans="1:13" ht="15" customHeight="1" x14ac:dyDescent="0.3">
      <c r="A49" s="75"/>
      <c r="B49" s="49"/>
      <c r="C49" s="49"/>
      <c r="D49" s="49"/>
      <c r="E49" s="70"/>
      <c r="F49" s="22"/>
      <c r="H49" s="21"/>
      <c r="M49" s="22"/>
    </row>
    <row r="50" spans="1:13" ht="15" customHeight="1" thickBot="1" x14ac:dyDescent="0.35">
      <c r="A50" s="75"/>
      <c r="B50" s="49"/>
      <c r="C50" s="49"/>
      <c r="D50" s="49"/>
      <c r="E50" s="70"/>
      <c r="F50" s="22"/>
      <c r="H50" s="35"/>
      <c r="I50" s="36"/>
      <c r="J50" s="36"/>
      <c r="K50" s="36"/>
      <c r="L50" s="36"/>
      <c r="M50" s="37"/>
    </row>
    <row r="51" spans="1:13" ht="15" customHeight="1" x14ac:dyDescent="0.3">
      <c r="A51" s="75"/>
      <c r="B51" s="49"/>
      <c r="C51" s="49"/>
      <c r="D51" s="49"/>
      <c r="E51" s="70"/>
      <c r="F51" s="22"/>
    </row>
    <row r="52" spans="1:13" ht="15" customHeight="1" x14ac:dyDescent="0.3">
      <c r="A52" s="75"/>
      <c r="B52" s="49"/>
      <c r="C52" s="49"/>
      <c r="D52" s="49"/>
      <c r="E52" s="70"/>
      <c r="F52" s="22"/>
    </row>
    <row r="53" spans="1:13" ht="15" customHeight="1" x14ac:dyDescent="0.3">
      <c r="A53" s="75"/>
      <c r="B53" s="49"/>
      <c r="C53" s="49"/>
      <c r="D53" s="49"/>
      <c r="E53" s="70"/>
      <c r="F53" s="22"/>
    </row>
    <row r="54" spans="1:13" ht="15.6" x14ac:dyDescent="0.3">
      <c r="A54" s="75"/>
      <c r="B54" s="49"/>
      <c r="C54" s="49"/>
      <c r="D54" s="49"/>
      <c r="E54" s="70"/>
      <c r="F54" s="22"/>
    </row>
    <row r="55" spans="1:13" ht="15.6" x14ac:dyDescent="0.3">
      <c r="A55" s="75"/>
      <c r="B55" s="49"/>
      <c r="C55" s="49"/>
      <c r="D55" s="49"/>
      <c r="E55" s="70"/>
      <c r="F55" s="22"/>
    </row>
    <row r="56" spans="1:13" ht="15.6" x14ac:dyDescent="0.3">
      <c r="A56" s="75"/>
      <c r="B56" s="41"/>
      <c r="C56" s="70"/>
      <c r="D56" s="70"/>
      <c r="E56" s="70"/>
      <c r="F56" s="22"/>
    </row>
    <row r="57" spans="1:13" ht="15.6" x14ac:dyDescent="0.3">
      <c r="A57" s="21"/>
      <c r="B57" s="76"/>
      <c r="C57" s="76"/>
      <c r="D57" s="76"/>
      <c r="E57" s="70"/>
      <c r="F57" s="22"/>
    </row>
    <row r="58" spans="1:13" x14ac:dyDescent="0.3">
      <c r="A58" s="21"/>
      <c r="B58" s="71"/>
      <c r="C58" s="71"/>
      <c r="D58" s="71"/>
      <c r="E58" s="70"/>
      <c r="F58" s="22"/>
    </row>
    <row r="59" spans="1:13" x14ac:dyDescent="0.3">
      <c r="A59" s="21"/>
      <c r="B59" s="70"/>
      <c r="C59" s="70"/>
      <c r="D59" s="70"/>
      <c r="E59" s="70"/>
      <c r="F59" s="22"/>
    </row>
    <row r="60" spans="1:13" ht="15" thickBot="1" x14ac:dyDescent="0.35">
      <c r="A60" s="35"/>
      <c r="B60" s="36"/>
      <c r="C60" s="36"/>
      <c r="D60" s="36"/>
      <c r="E60" s="36"/>
      <c r="F60" s="37"/>
    </row>
  </sheetData>
  <mergeCells count="9">
    <mergeCell ref="I28:L28"/>
    <mergeCell ref="I38:L38"/>
    <mergeCell ref="B43:D43"/>
    <mergeCell ref="I12:J12"/>
    <mergeCell ref="J14:L14"/>
    <mergeCell ref="C15:E15"/>
    <mergeCell ref="J20:L20"/>
    <mergeCell ref="J24:L24"/>
    <mergeCell ref="C25:E25"/>
  </mergeCells>
  <pageMargins left="0.7" right="0.7" top="0.75" bottom="0.75" header="0.3" footer="0.3"/>
  <pageSetup scale="4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4" ma:contentTypeDescription="Create a new document." ma:contentTypeScope="" ma:versionID="d4d00b22c41fe28e04fd2d7ed88d5c13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c5d8ea8c664a48c0d01cbdcdbb37116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F431A2-C574-4AB9-85BF-809BFB49A4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79A00F-D6C7-4EF3-900F-F81F5A49D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291F9B-0B8B-469E-AC04-78EF44C1529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51ca0aa-51c2-4211-9c2a-190b0c8186af"/>
    <ds:schemaRef ds:uri="http://purl.org/dc/terms/"/>
    <ds:schemaRef ds:uri="http://schemas.openxmlformats.org/package/2006/metadata/core-properties"/>
    <ds:schemaRef ds:uri="4e1aef77-c719-4515-bac4-5dafbdaa90b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Procedure</vt:lpstr>
      <vt:lpstr>Colorimetric Detection</vt:lpstr>
      <vt:lpstr>Fluorometric Detection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Lior Tal</dc:creator>
  <cp:keywords/>
  <dc:description/>
  <cp:lastModifiedBy>Daniel Steitz</cp:lastModifiedBy>
  <cp:revision/>
  <cp:lastPrinted>2023-09-04T10:29:50Z</cp:lastPrinted>
  <dcterms:created xsi:type="dcterms:W3CDTF">2015-06-05T18:17:20Z</dcterms:created>
  <dcterms:modified xsi:type="dcterms:W3CDTF">2025-07-16T17:33:30Z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