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2023 Israel Kit NPI/MAK559 Total Carb/"/>
    </mc:Choice>
  </mc:AlternateContent>
  <xr:revisionPtr revIDLastSave="0" documentId="8_{D97B7BD1-19C0-4196-BE78-A8B3D5F702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dure" sheetId="4" r:id="rId1"/>
    <sheet name="Calculator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J26" i="3"/>
  <c r="K26" i="3"/>
  <c r="L26" i="3"/>
  <c r="J39" i="3"/>
  <c r="J44" i="3"/>
  <c r="E46" i="3"/>
  <c r="D44" i="3"/>
  <c r="C41" i="3"/>
  <c r="E42" i="3"/>
  <c r="E43" i="3"/>
  <c r="E44" i="3"/>
  <c r="E45" i="3"/>
  <c r="D42" i="3"/>
  <c r="D43" i="3"/>
  <c r="D45" i="3"/>
  <c r="D46" i="3"/>
  <c r="D41" i="3"/>
  <c r="E41" i="3"/>
  <c r="C42" i="3"/>
  <c r="C43" i="3"/>
  <c r="C44" i="3"/>
  <c r="C45" i="3"/>
  <c r="C46" i="3"/>
  <c r="J29" i="3" l="1"/>
  <c r="D51" i="3"/>
  <c r="C52" i="3"/>
  <c r="D55" i="3"/>
  <c r="C50" i="3"/>
  <c r="C51" i="3"/>
  <c r="C54" i="3"/>
  <c r="C53" i="3"/>
  <c r="D50" i="3"/>
  <c r="D52" i="3"/>
  <c r="D53" i="3"/>
  <c r="C55" i="3"/>
  <c r="D54" i="3"/>
  <c r="J30" i="3" l="1"/>
  <c r="J40" i="3" s="1"/>
  <c r="J41" i="3" s="1"/>
  <c r="J43" i="3" s="1"/>
  <c r="J45" i="3" s="1"/>
  <c r="J31" i="3" l="1"/>
  <c r="J33" i="3" s="1"/>
  <c r="J35" i="3" s="1"/>
</calcChain>
</file>

<file path=xl/sharedStrings.xml><?xml version="1.0" encoding="utf-8"?>
<sst xmlns="http://schemas.openxmlformats.org/spreadsheetml/2006/main" count="98" uniqueCount="70">
  <si>
    <t>Cat# MAK559</t>
  </si>
  <si>
    <t>Total Carbohydrate Assay Kit</t>
  </si>
  <si>
    <t>Procedure for calculations of the Standard Curve and Samples:</t>
  </si>
  <si>
    <t>Standard curve volumes</t>
  </si>
  <si>
    <t>volume of purified water loaded per well (µl)</t>
  </si>
  <si>
    <t>volume of standard loaded per well (µl)</t>
  </si>
  <si>
    <t>Sulfuric Acid (µl) per well</t>
  </si>
  <si>
    <t>Developer (µl) per well</t>
  </si>
  <si>
    <t>µg of carbohydrates per well</t>
  </si>
  <si>
    <t>The Calculator is designed for an assay in which the standard curve and the samples are loaded in technical triplicates.</t>
  </si>
  <si>
    <r>
      <rPr>
        <sz val="11"/>
        <color rgb="FF000000"/>
        <rFont val="Calibri"/>
        <family val="2"/>
      </rPr>
      <t xml:space="preserve">Insert in 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 xml:space="preserve"> in the "Calculator" tab  the A490 of the wells before loading  the Developer solution.</t>
    </r>
  </si>
  <si>
    <t>These values will serve as the blank.</t>
  </si>
  <si>
    <t>Volume of Reagents needed:</t>
  </si>
  <si>
    <t>Number of wells</t>
  </si>
  <si>
    <t xml:space="preserve">Sulfuric Acid (mL) </t>
  </si>
  <si>
    <t xml:space="preserve">Developer (mL) </t>
  </si>
  <si>
    <t>Use MAK559C (D-Glucose Standard, 2 mg/mL) and purified water (not provided)</t>
  </si>
  <si>
    <t>to preapre the wells of the standard curve, in technical triplicates.</t>
  </si>
  <si>
    <r>
      <rPr>
        <sz val="11"/>
        <color rgb="FF000000"/>
        <rFont val="Calibri"/>
        <family val="2"/>
      </rPr>
      <t xml:space="preserve">Insert in </t>
    </r>
    <r>
      <rPr>
        <b/>
        <sz val="11"/>
        <color rgb="FF000000"/>
        <rFont val="Calibri"/>
        <family val="2"/>
      </rPr>
      <t>"Table 2"</t>
    </r>
    <r>
      <rPr>
        <sz val="11"/>
        <color rgb="FF000000"/>
        <rFont val="Calibri"/>
        <family val="2"/>
      </rPr>
      <t xml:space="preserve"> in the "Calculator" tab the A490 of the wells </t>
    </r>
    <r>
      <rPr>
        <b/>
        <sz val="11"/>
        <color rgb="FF000000"/>
        <rFont val="Calibri"/>
        <family val="2"/>
      </rPr>
      <t xml:space="preserve">after </t>
    </r>
    <r>
      <rPr>
        <sz val="11"/>
        <color rgb="FF000000"/>
        <rFont val="Calibri"/>
        <family val="2"/>
      </rPr>
      <t>loading the Developer solution.</t>
    </r>
  </si>
  <si>
    <r>
      <rPr>
        <sz val="11"/>
        <color rgb="FF000000"/>
        <rFont val="Calibri"/>
        <family val="2"/>
      </rPr>
      <t xml:space="preserve">The values in </t>
    </r>
    <r>
      <rPr>
        <b/>
        <sz val="11"/>
        <color rgb="FF000000"/>
        <rFont val="Calibri"/>
        <family val="2"/>
      </rPr>
      <t>"Table 3"</t>
    </r>
    <r>
      <rPr>
        <sz val="11"/>
        <color rgb="FF000000"/>
        <rFont val="Calibri"/>
        <family val="2"/>
      </rPr>
      <t xml:space="preserve"> are derived from subtracting the initial A490 (Table 1)</t>
    </r>
  </si>
  <si>
    <t>from the final A490 (Table 2) in order to correct for the background.</t>
  </si>
  <si>
    <r>
      <rPr>
        <sz val="11"/>
        <color rgb="FF000000"/>
        <rFont val="Calibri"/>
        <family val="2"/>
      </rPr>
      <t xml:space="preserve">The data in </t>
    </r>
    <r>
      <rPr>
        <b/>
        <sz val="11"/>
        <color rgb="FF000000"/>
        <rFont val="Calibri"/>
        <family val="2"/>
      </rPr>
      <t>"Table 4"</t>
    </r>
    <r>
      <rPr>
        <sz val="11"/>
        <color rgb="FF000000"/>
        <rFont val="Calibri"/>
        <family val="2"/>
      </rPr>
      <t xml:space="preserve"> serves as the data used to plot the standard curve as a X,Y scatter graph,</t>
    </r>
  </si>
  <si>
    <t>including a linear trendline, its equation and its value of R squared.</t>
  </si>
  <si>
    <t>It contains the average and S.D. of the data in Table 3.</t>
  </si>
  <si>
    <r>
      <rPr>
        <sz val="11"/>
        <color rgb="FF000000"/>
        <rFont val="Calibri"/>
        <family val="2"/>
      </rPr>
      <t xml:space="preserve">Insert in </t>
    </r>
    <r>
      <rPr>
        <b/>
        <sz val="11"/>
        <color rgb="FF000000"/>
        <rFont val="Calibri"/>
        <family val="2"/>
      </rPr>
      <t>"Table 5"</t>
    </r>
    <r>
      <rPr>
        <sz val="11"/>
        <color rgb="FF000000"/>
        <rFont val="Calibri"/>
        <family val="2"/>
      </rPr>
      <t xml:space="preserve"> the A490 of the sample wells </t>
    </r>
    <r>
      <rPr>
        <b/>
        <sz val="11"/>
        <color rgb="FF000000"/>
        <rFont val="Calibri"/>
        <family val="2"/>
      </rPr>
      <t>before</t>
    </r>
    <r>
      <rPr>
        <sz val="11"/>
        <color rgb="FF000000"/>
        <rFont val="Calibri"/>
        <family val="2"/>
      </rPr>
      <t xml:space="preserve"> loading </t>
    </r>
  </si>
  <si>
    <t>the Developer solution. These values will serve as a blank.</t>
  </si>
  <si>
    <r>
      <rPr>
        <sz val="11"/>
        <color rgb="FF000000"/>
        <rFont val="Calibri"/>
        <family val="2"/>
      </rPr>
      <t xml:space="preserve">Insert in </t>
    </r>
    <r>
      <rPr>
        <b/>
        <sz val="11"/>
        <color rgb="FF000000"/>
        <rFont val="Calibri"/>
        <family val="2"/>
      </rPr>
      <t>"Table 6"</t>
    </r>
    <r>
      <rPr>
        <sz val="11"/>
        <color rgb="FF000000"/>
        <rFont val="Calibri"/>
        <family val="2"/>
      </rPr>
      <t xml:space="preserve"> the A490 of the sample wells </t>
    </r>
    <r>
      <rPr>
        <b/>
        <sz val="11"/>
        <color rgb="FF000000"/>
        <rFont val="Calibri"/>
        <family val="2"/>
      </rPr>
      <t>after</t>
    </r>
    <r>
      <rPr>
        <sz val="11"/>
        <color rgb="FF000000"/>
        <rFont val="Calibri"/>
        <family val="2"/>
      </rPr>
      <t xml:space="preserve"> loading the Developer solution.</t>
    </r>
  </si>
  <si>
    <t>These values will serve as the total absorbance.</t>
  </si>
  <si>
    <t>Insert the dilution factor of the sample and the calculations will be made for the carbohydrates concentration and its S.D.</t>
  </si>
  <si>
    <t>Select Orientation-&gt; Landscape and Scaling -&gt; Fit All Columns on One Page for a printer friendly document.</t>
  </si>
  <si>
    <t>MAK559</t>
  </si>
  <si>
    <t>For your convenience, a calculation sheet is available below. Only the yellow cells need to be filled by you. Green cells indicate the final results of carbohydrates concentration and S.D.</t>
  </si>
  <si>
    <t>Copy the raw data obtained from the plate reader to the tables below :</t>
  </si>
  <si>
    <t>Select Orientation-&gt; Portrait and Scaling -&gt; Fit All Columnson One Page for a printer friendly document.</t>
  </si>
  <si>
    <t>Sample Calculator:</t>
  </si>
  <si>
    <t>Standard Curve Calculator:</t>
  </si>
  <si>
    <t>Table 5:</t>
  </si>
  <si>
    <t>Table 1:</t>
  </si>
  <si>
    <t>A490 initial (background)</t>
  </si>
  <si>
    <t>Replicate 1</t>
  </si>
  <si>
    <t>Replicate 2</t>
  </si>
  <si>
    <t>Replicate 3</t>
  </si>
  <si>
    <t>Table 6:</t>
  </si>
  <si>
    <t>A490 final (post Developer)</t>
  </si>
  <si>
    <t>A490 subtraction</t>
  </si>
  <si>
    <t>Table 2:</t>
  </si>
  <si>
    <t>Sample carbohydrates concentration calculation:</t>
  </si>
  <si>
    <t>Average absorbance</t>
  </si>
  <si>
    <t xml:space="preserve">standard curve slope </t>
  </si>
  <si>
    <t xml:space="preserve">average well carb content </t>
  </si>
  <si>
    <t>(µg)</t>
  </si>
  <si>
    <t>sample volume</t>
  </si>
  <si>
    <t xml:space="preserve"> (µl)</t>
  </si>
  <si>
    <t>well carb concentration</t>
  </si>
  <si>
    <t>(mg/ml)</t>
  </si>
  <si>
    <t>insert dilution factor here --&gt;</t>
  </si>
  <si>
    <t>carb concentration of sample</t>
  </si>
  <si>
    <t>Table 3:</t>
  </si>
  <si>
    <t>Sample carbohydrates S.D. calculation:</t>
  </si>
  <si>
    <t>S.D. of absorbance</t>
  </si>
  <si>
    <t>AU</t>
  </si>
  <si>
    <t>S.D. of carbohydrates content</t>
  </si>
  <si>
    <t>S.D. of carbohydrates concentration</t>
  </si>
  <si>
    <t>dilution factor</t>
  </si>
  <si>
    <t>S.D. of carb concentration of sample</t>
  </si>
  <si>
    <t>Table 4:</t>
  </si>
  <si>
    <t>Amont (µg) per well</t>
  </si>
  <si>
    <t>Average</t>
  </si>
  <si>
    <t>S.D.</t>
  </si>
  <si>
    <t xml:space="preserve">Standard Curve: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</si>
</sst>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9" fillId="4" borderId="0" xfId="0" applyFont="1" applyFill="1" applyProtection="1">
      <protection hidden="1"/>
    </xf>
    <xf numFmtId="0" fontId="0" fillId="0" borderId="15" xfId="0" applyBorder="1" applyProtection="1">
      <protection hidden="1"/>
    </xf>
    <xf numFmtId="0" fontId="2" fillId="0" borderId="16" xfId="0" applyFon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5" fillId="0" borderId="0" xfId="0" applyFont="1" applyProtection="1">
      <protection hidden="1"/>
    </xf>
    <xf numFmtId="0" fontId="0" fillId="0" borderId="19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/>
      <protection hidden="1"/>
    </xf>
    <xf numFmtId="0" fontId="0" fillId="2" borderId="13" xfId="0" applyFill="1" applyBorder="1" applyProtection="1">
      <protection locked="0"/>
    </xf>
    <xf numFmtId="0" fontId="10" fillId="4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2" xfId="0" applyFont="1" applyBorder="1" applyAlignment="1" applyProtection="1">
      <alignment horizontal="right"/>
      <protection hidden="1"/>
    </xf>
    <xf numFmtId="0" fontId="3" fillId="0" borderId="1" xfId="0" applyFont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3" borderId="1" xfId="0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2" fillId="3" borderId="12" xfId="0" applyFont="1" applyFill="1" applyBorder="1" applyAlignment="1" applyProtection="1">
      <alignment horizontal="right"/>
      <protection hidden="1"/>
    </xf>
    <xf numFmtId="0" fontId="6" fillId="0" borderId="1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3" borderId="1" xfId="0" applyFont="1" applyFill="1" applyBorder="1" applyAlignment="1" applyProtection="1">
      <alignment horizontal="right"/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22" xfId="0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A3E92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D-Glucose Standard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Calculator!$D$50:$D$55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Calculator!$D$50:$D$55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Calculator!$D$50:$D$55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Calculator!$D$50:$D$55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Calculator!$B$50:$B$55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Calculator!$C$50:$C$55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C2-427A-AAD7-E19BAA72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Amont carbohydrates (µg) per well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O.D.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1555221</xdr:colOff>
      <xdr:row>5</xdr:row>
      <xdr:rowOff>156152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C9A84C-5622-40BB-9215-50C78278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10" y="69273"/>
          <a:ext cx="2289511" cy="113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1423987</xdr:colOff>
      <xdr:row>57</xdr:row>
      <xdr:rowOff>104775</xdr:rowOff>
    </xdr:from>
    <xdr:to>
      <xdr:col>4</xdr:col>
      <xdr:colOff>357187</xdr:colOff>
      <xdr:row>72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C2664-071E-7811-07D0-43EAB1882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174096</xdr:colOff>
      <xdr:row>5</xdr:row>
      <xdr:rowOff>165677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98B997-5746-696F-67FA-E252CFF5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110" y="2598"/>
          <a:ext cx="2289511" cy="113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056A-87F3-466E-ADF4-FFA8B499A6F5}">
  <sheetPr>
    <pageSetUpPr fitToPage="1"/>
  </sheetPr>
  <dimension ref="A1:H49"/>
  <sheetViews>
    <sheetView tabSelected="1" zoomScale="80" zoomScaleNormal="80" workbookViewId="0">
      <selection activeCell="E29" sqref="E29"/>
    </sheetView>
  </sheetViews>
  <sheetFormatPr defaultColWidth="9" defaultRowHeight="14.4" x14ac:dyDescent="0.3"/>
  <cols>
    <col min="1" max="1" width="4.109375" style="3" customWidth="1"/>
    <col min="2" max="2" width="9" style="3"/>
    <col min="3" max="3" width="46" style="3" customWidth="1"/>
    <col min="4" max="4" width="42.88671875" style="3" customWidth="1"/>
    <col min="5" max="5" width="26.88671875" style="3" customWidth="1"/>
    <col min="6" max="6" width="28.33203125" style="3" customWidth="1"/>
    <col min="7" max="7" width="29.6640625" style="3" customWidth="1"/>
    <col min="8" max="8" width="6.21875" style="3" customWidth="1"/>
    <col min="9" max="16384" width="9" style="3"/>
  </cols>
  <sheetData>
    <row r="1" spans="1:8" x14ac:dyDescent="0.3">
      <c r="A1" s="2"/>
      <c r="B1" s="2"/>
      <c r="C1" s="2"/>
      <c r="D1" s="2"/>
      <c r="E1" s="2"/>
      <c r="F1" s="2"/>
      <c r="G1" s="2"/>
      <c r="H1" s="2"/>
    </row>
    <row r="2" spans="1:8" ht="21" x14ac:dyDescent="0.4">
      <c r="A2" s="2"/>
      <c r="B2" s="2"/>
      <c r="C2" s="2"/>
      <c r="D2" s="4" t="s">
        <v>0</v>
      </c>
      <c r="E2" s="4" t="s">
        <v>1</v>
      </c>
      <c r="F2" s="2"/>
      <c r="G2" s="2"/>
      <c r="H2" s="2"/>
    </row>
    <row r="3" spans="1:8" ht="21" x14ac:dyDescent="0.4">
      <c r="A3" s="2"/>
      <c r="B3" s="2"/>
      <c r="C3" s="2"/>
      <c r="D3" s="2"/>
      <c r="E3" s="2"/>
      <c r="F3" s="2"/>
      <c r="G3" s="4"/>
      <c r="H3" s="4"/>
    </row>
    <row r="4" spans="1:8" x14ac:dyDescent="0.3">
      <c r="A4" s="2"/>
      <c r="B4" s="2"/>
      <c r="C4" s="2"/>
      <c r="D4" s="2"/>
      <c r="E4" s="2"/>
      <c r="F4" s="2"/>
      <c r="G4" s="2"/>
      <c r="H4" s="2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x14ac:dyDescent="0.3">
      <c r="A6" s="2"/>
      <c r="B6" s="2"/>
      <c r="C6" s="2"/>
      <c r="D6" s="2"/>
      <c r="E6" s="2"/>
      <c r="F6" s="2"/>
      <c r="G6" s="2"/>
      <c r="H6" s="2"/>
    </row>
    <row r="7" spans="1:8" x14ac:dyDescent="0.3">
      <c r="A7" s="2"/>
      <c r="B7" s="2"/>
      <c r="C7" s="2"/>
      <c r="D7" s="2"/>
      <c r="E7" s="2"/>
      <c r="F7" s="2"/>
      <c r="G7" s="2"/>
      <c r="H7" s="2"/>
    </row>
    <row r="9" spans="1:8" ht="15.6" x14ac:dyDescent="0.3">
      <c r="B9" s="5"/>
      <c r="C9" s="6"/>
      <c r="D9" s="7"/>
      <c r="E9" s="7"/>
      <c r="F9" s="7"/>
      <c r="G9" s="7"/>
      <c r="H9" s="8"/>
    </row>
    <row r="10" spans="1:8" x14ac:dyDescent="0.3">
      <c r="B10" s="9"/>
      <c r="C10" s="10" t="s">
        <v>2</v>
      </c>
      <c r="D10" s="10"/>
      <c r="E10" s="10"/>
      <c r="H10" s="11"/>
    </row>
    <row r="11" spans="1:8" x14ac:dyDescent="0.3">
      <c r="B11" s="9"/>
      <c r="C11" s="10"/>
      <c r="D11" s="10"/>
      <c r="E11" s="10"/>
      <c r="H11" s="11"/>
    </row>
    <row r="12" spans="1:8" ht="15.6" x14ac:dyDescent="0.3">
      <c r="B12" s="9"/>
      <c r="C12" s="12"/>
      <c r="D12" s="13" t="s">
        <v>3</v>
      </c>
      <c r="H12" s="11"/>
    </row>
    <row r="13" spans="1:8" ht="15.6" x14ac:dyDescent="0.3">
      <c r="B13" s="9"/>
      <c r="C13" s="14" t="s">
        <v>4</v>
      </c>
      <c r="D13" s="15" t="s">
        <v>5</v>
      </c>
      <c r="E13" s="13" t="s">
        <v>6</v>
      </c>
      <c r="F13" s="16" t="s">
        <v>7</v>
      </c>
      <c r="G13" s="16" t="s">
        <v>8</v>
      </c>
      <c r="H13" s="11"/>
    </row>
    <row r="14" spans="1:8" ht="15.6" x14ac:dyDescent="0.3">
      <c r="B14" s="9"/>
      <c r="C14" s="17">
        <v>30</v>
      </c>
      <c r="D14" s="18">
        <v>0</v>
      </c>
      <c r="E14" s="18">
        <v>150</v>
      </c>
      <c r="F14" s="18">
        <v>30</v>
      </c>
      <c r="G14" s="18">
        <v>0</v>
      </c>
      <c r="H14" s="11"/>
    </row>
    <row r="15" spans="1:8" ht="15.6" x14ac:dyDescent="0.3">
      <c r="B15" s="9"/>
      <c r="C15" s="18">
        <v>28</v>
      </c>
      <c r="D15" s="18">
        <v>2</v>
      </c>
      <c r="E15" s="18">
        <v>150</v>
      </c>
      <c r="F15" s="18">
        <v>30</v>
      </c>
      <c r="G15" s="18">
        <v>4</v>
      </c>
      <c r="H15" s="11"/>
    </row>
    <row r="16" spans="1:8" ht="15.6" x14ac:dyDescent="0.3">
      <c r="B16" s="9"/>
      <c r="C16" s="18">
        <v>26</v>
      </c>
      <c r="D16" s="18">
        <v>4</v>
      </c>
      <c r="E16" s="18">
        <v>150</v>
      </c>
      <c r="F16" s="18">
        <v>30</v>
      </c>
      <c r="G16" s="18">
        <v>8</v>
      </c>
      <c r="H16" s="11"/>
    </row>
    <row r="17" spans="2:8" ht="15.6" x14ac:dyDescent="0.3">
      <c r="B17" s="9"/>
      <c r="C17" s="18">
        <v>24</v>
      </c>
      <c r="D17" s="18">
        <v>6</v>
      </c>
      <c r="E17" s="18">
        <v>150</v>
      </c>
      <c r="F17" s="18">
        <v>30</v>
      </c>
      <c r="G17" s="18">
        <v>12</v>
      </c>
      <c r="H17" s="11"/>
    </row>
    <row r="18" spans="2:8" ht="15.6" x14ac:dyDescent="0.3">
      <c r="B18" s="9"/>
      <c r="C18" s="18">
        <v>22</v>
      </c>
      <c r="D18" s="18">
        <v>8</v>
      </c>
      <c r="E18" s="18">
        <v>150</v>
      </c>
      <c r="F18" s="18">
        <v>30</v>
      </c>
      <c r="G18" s="18">
        <v>16</v>
      </c>
      <c r="H18" s="11"/>
    </row>
    <row r="19" spans="2:8" ht="15.6" x14ac:dyDescent="0.3">
      <c r="B19" s="9"/>
      <c r="C19" s="18">
        <v>20</v>
      </c>
      <c r="D19" s="18">
        <v>10</v>
      </c>
      <c r="E19" s="18">
        <v>150</v>
      </c>
      <c r="F19" s="18">
        <v>30</v>
      </c>
      <c r="G19" s="18">
        <v>20</v>
      </c>
      <c r="H19" s="11"/>
    </row>
    <row r="20" spans="2:8" x14ac:dyDescent="0.3">
      <c r="B20" s="9"/>
      <c r="H20" s="11"/>
    </row>
    <row r="21" spans="2:8" x14ac:dyDescent="0.3">
      <c r="B21" s="19">
        <v>1</v>
      </c>
      <c r="C21" s="3" t="s">
        <v>9</v>
      </c>
      <c r="H21" s="11"/>
    </row>
    <row r="22" spans="2:8" ht="15.6" x14ac:dyDescent="0.3">
      <c r="B22" s="19"/>
      <c r="G22" s="20"/>
      <c r="H22" s="21"/>
    </row>
    <row r="23" spans="2:8" ht="15.6" x14ac:dyDescent="0.3">
      <c r="B23" s="19">
        <v>2</v>
      </c>
      <c r="C23" s="22" t="s">
        <v>10</v>
      </c>
      <c r="G23" s="20"/>
      <c r="H23" s="21"/>
    </row>
    <row r="24" spans="2:8" ht="15.6" x14ac:dyDescent="0.3">
      <c r="B24" s="19"/>
      <c r="C24" s="3" t="s">
        <v>11</v>
      </c>
      <c r="F24" s="23" t="s">
        <v>12</v>
      </c>
      <c r="G24" s="20"/>
      <c r="H24" s="21"/>
    </row>
    <row r="25" spans="2:8" ht="15.6" x14ac:dyDescent="0.3">
      <c r="B25" s="19"/>
      <c r="E25" s="14" t="s">
        <v>13</v>
      </c>
      <c r="F25" s="14" t="s">
        <v>14</v>
      </c>
      <c r="G25" s="14" t="s">
        <v>15</v>
      </c>
      <c r="H25" s="21"/>
    </row>
    <row r="26" spans="2:8" x14ac:dyDescent="0.3">
      <c r="B26" s="19">
        <v>3</v>
      </c>
      <c r="C26" s="3" t="s">
        <v>16</v>
      </c>
      <c r="E26" s="31"/>
      <c r="F26" s="24">
        <f>E26*0.15</f>
        <v>0</v>
      </c>
      <c r="G26" s="24">
        <f>E26*0.03</f>
        <v>0</v>
      </c>
      <c r="H26" s="11"/>
    </row>
    <row r="27" spans="2:8" x14ac:dyDescent="0.3">
      <c r="B27" s="19"/>
      <c r="C27" s="3" t="s">
        <v>17</v>
      </c>
      <c r="H27" s="11"/>
    </row>
    <row r="28" spans="2:8" x14ac:dyDescent="0.3">
      <c r="B28" s="19"/>
      <c r="H28" s="25"/>
    </row>
    <row r="29" spans="2:8" x14ac:dyDescent="0.3">
      <c r="B29" s="19">
        <v>4</v>
      </c>
      <c r="C29" s="22" t="s">
        <v>18</v>
      </c>
      <c r="H29" s="11"/>
    </row>
    <row r="30" spans="2:8" x14ac:dyDescent="0.3">
      <c r="B30" s="19"/>
      <c r="H30" s="11"/>
    </row>
    <row r="31" spans="2:8" x14ac:dyDescent="0.3">
      <c r="B31" s="19">
        <v>5</v>
      </c>
      <c r="C31" s="22" t="s">
        <v>19</v>
      </c>
      <c r="G31" s="12"/>
      <c r="H31" s="26"/>
    </row>
    <row r="32" spans="2:8" x14ac:dyDescent="0.3">
      <c r="B32" s="19"/>
      <c r="C32" s="3" t="s">
        <v>20</v>
      </c>
      <c r="G32" s="12"/>
      <c r="H32" s="26"/>
    </row>
    <row r="33" spans="2:8" x14ac:dyDescent="0.3">
      <c r="B33" s="19"/>
      <c r="H33" s="11"/>
    </row>
    <row r="34" spans="2:8" x14ac:dyDescent="0.3">
      <c r="B34" s="19">
        <v>6</v>
      </c>
      <c r="C34" s="22" t="s">
        <v>21</v>
      </c>
      <c r="H34" s="11"/>
    </row>
    <row r="35" spans="2:8" x14ac:dyDescent="0.3">
      <c r="B35" s="19"/>
      <c r="C35" s="3" t="s">
        <v>22</v>
      </c>
      <c r="G35" s="12"/>
      <c r="H35" s="26"/>
    </row>
    <row r="36" spans="2:8" x14ac:dyDescent="0.3">
      <c r="B36" s="9"/>
      <c r="C36" s="3" t="s">
        <v>23</v>
      </c>
      <c r="G36" s="12"/>
      <c r="H36" s="26"/>
    </row>
    <row r="37" spans="2:8" x14ac:dyDescent="0.3">
      <c r="B37" s="9"/>
      <c r="G37" s="12"/>
      <c r="H37" s="26"/>
    </row>
    <row r="38" spans="2:8" x14ac:dyDescent="0.3">
      <c r="B38" s="19">
        <v>7</v>
      </c>
      <c r="C38" s="22" t="s">
        <v>24</v>
      </c>
      <c r="G38" s="12"/>
      <c r="H38" s="26"/>
    </row>
    <row r="39" spans="2:8" x14ac:dyDescent="0.3">
      <c r="B39" s="9"/>
      <c r="C39" s="3" t="s">
        <v>25</v>
      </c>
      <c r="G39" s="12"/>
      <c r="H39" s="26"/>
    </row>
    <row r="40" spans="2:8" x14ac:dyDescent="0.3">
      <c r="B40" s="9"/>
      <c r="H40" s="11"/>
    </row>
    <row r="41" spans="2:8" ht="15" customHeight="1" x14ac:dyDescent="0.3">
      <c r="B41" s="19">
        <v>8</v>
      </c>
      <c r="C41" s="22" t="s">
        <v>26</v>
      </c>
      <c r="G41" s="20"/>
      <c r="H41" s="21"/>
    </row>
    <row r="42" spans="2:8" ht="15" customHeight="1" x14ac:dyDescent="0.3">
      <c r="B42" s="9"/>
      <c r="C42" s="3" t="s">
        <v>27</v>
      </c>
      <c r="G42" s="20"/>
      <c r="H42" s="21"/>
    </row>
    <row r="43" spans="2:8" ht="15" customHeight="1" x14ac:dyDescent="0.3">
      <c r="B43" s="9"/>
      <c r="G43" s="20"/>
      <c r="H43" s="21"/>
    </row>
    <row r="44" spans="2:8" ht="15" customHeight="1" x14ac:dyDescent="0.3">
      <c r="B44" s="19">
        <v>9</v>
      </c>
      <c r="C44" s="3" t="s">
        <v>28</v>
      </c>
      <c r="G44" s="20"/>
      <c r="H44" s="21"/>
    </row>
    <row r="45" spans="2:8" ht="15" customHeight="1" x14ac:dyDescent="0.3">
      <c r="B45" s="19"/>
      <c r="G45" s="20"/>
      <c r="H45" s="21"/>
    </row>
    <row r="46" spans="2:8" ht="15" customHeight="1" x14ac:dyDescent="0.3">
      <c r="B46" s="19"/>
      <c r="C46" s="3" t="s">
        <v>29</v>
      </c>
      <c r="G46" s="20"/>
      <c r="H46" s="21"/>
    </row>
    <row r="47" spans="2:8" ht="15.6" x14ac:dyDescent="0.3">
      <c r="B47" s="27"/>
      <c r="C47" s="28"/>
      <c r="D47" s="28"/>
      <c r="E47" s="28"/>
      <c r="F47" s="28"/>
      <c r="G47" s="29"/>
      <c r="H47" s="30"/>
    </row>
    <row r="48" spans="2:8" ht="15.6" x14ac:dyDescent="0.3">
      <c r="G48" s="20"/>
      <c r="H48" s="20"/>
    </row>
    <row r="49" spans="7:8" ht="15.6" x14ac:dyDescent="0.3">
      <c r="G49" s="20"/>
      <c r="H49" s="20"/>
    </row>
  </sheetData>
  <sheetProtection algorithmName="SHA-512" hashValue="vSFCq2yksyaNpis5hTt5B6jEQVI6iWinoG5RLzZRwyhZlpGq1tDP5v9KzWvjQS1ZOcV4Nhk63yMAXOqT96ALEw==" saltValue="MRih+6e8XhNyVCMmrM5FLA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F14:F19" name="Range1"/>
  </protectedRange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D7C3-4932-4841-BBC4-30935CF0AC27}">
  <sheetPr>
    <pageSetUpPr fitToPage="1"/>
  </sheetPr>
  <dimension ref="A1:N74"/>
  <sheetViews>
    <sheetView view="pageBreakPreview" zoomScale="70" zoomScaleNormal="130" zoomScaleSheetLayoutView="70" workbookViewId="0">
      <selection activeCell="O34" sqref="O34"/>
    </sheetView>
  </sheetViews>
  <sheetFormatPr defaultColWidth="9" defaultRowHeight="14.4" x14ac:dyDescent="0.3"/>
  <cols>
    <col min="1" max="1" width="5.33203125" style="3" customWidth="1"/>
    <col min="2" max="2" width="28.6640625" style="3" customWidth="1"/>
    <col min="3" max="3" width="12.33203125" style="3" customWidth="1"/>
    <col min="4" max="4" width="11.33203125" style="3" customWidth="1"/>
    <col min="5" max="5" width="12.33203125" style="3" customWidth="1"/>
    <col min="6" max="6" width="9" style="3"/>
    <col min="7" max="7" width="5.21875" style="3" customWidth="1"/>
    <col min="8" max="8" width="4.77734375" style="3" customWidth="1"/>
    <col min="9" max="9" width="38.88671875" style="3" customWidth="1"/>
    <col min="10" max="10" width="12.88671875" style="3" customWidth="1"/>
    <col min="11" max="11" width="13.33203125" style="3" customWidth="1"/>
    <col min="12" max="12" width="10.33203125" style="3" customWidth="1"/>
    <col min="13" max="13" width="4" style="3" customWidth="1"/>
    <col min="14" max="16384" width="9" style="3"/>
  </cols>
  <sheetData>
    <row r="1" spans="1:13" x14ac:dyDescent="0.3">
      <c r="A1" s="2"/>
      <c r="B1" s="2"/>
      <c r="C1" s="32"/>
      <c r="D1" s="32"/>
      <c r="E1" s="32"/>
      <c r="F1" s="32"/>
      <c r="G1" s="32"/>
      <c r="H1" s="2"/>
      <c r="I1" s="2"/>
      <c r="J1" s="2"/>
      <c r="K1" s="2"/>
      <c r="L1" s="2"/>
      <c r="M1" s="2"/>
    </row>
    <row r="2" spans="1:13" ht="21" x14ac:dyDescent="0.4">
      <c r="A2" s="2"/>
      <c r="B2" s="2"/>
      <c r="C2" s="32"/>
      <c r="D2" s="33" t="s">
        <v>30</v>
      </c>
      <c r="E2" s="33" t="s">
        <v>1</v>
      </c>
      <c r="F2" s="33"/>
      <c r="G2" s="32"/>
      <c r="H2" s="2"/>
      <c r="I2" s="2"/>
      <c r="J2" s="2"/>
      <c r="K2" s="2"/>
      <c r="L2" s="2"/>
      <c r="M2" s="2"/>
    </row>
    <row r="3" spans="1:13" x14ac:dyDescent="0.3">
      <c r="A3" s="2"/>
      <c r="B3" s="2"/>
      <c r="C3" s="32"/>
      <c r="D3" s="32"/>
      <c r="E3" s="32"/>
      <c r="F3" s="32"/>
      <c r="G3" s="32"/>
      <c r="H3" s="2"/>
      <c r="I3" s="2"/>
      <c r="J3" s="2"/>
      <c r="K3" s="2"/>
      <c r="L3" s="2"/>
      <c r="M3" s="2"/>
    </row>
    <row r="4" spans="1: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B8" s="3" t="s">
        <v>31</v>
      </c>
    </row>
    <row r="9" spans="1:13" ht="15.6" x14ac:dyDescent="0.3">
      <c r="B9" s="3" t="s">
        <v>32</v>
      </c>
      <c r="D9" s="34"/>
      <c r="E9" s="34"/>
      <c r="F9" s="34"/>
      <c r="G9" s="34"/>
      <c r="H9" s="34"/>
      <c r="I9" s="34"/>
      <c r="J9" s="34"/>
    </row>
    <row r="10" spans="1:13" ht="16.2" thickBot="1" x14ac:dyDescent="0.35">
      <c r="B10" s="3" t="s">
        <v>33</v>
      </c>
      <c r="D10" s="34"/>
      <c r="E10" s="34"/>
      <c r="F10" s="34"/>
      <c r="G10" s="34"/>
      <c r="H10" s="34"/>
      <c r="I10" s="34"/>
      <c r="J10" s="34"/>
    </row>
    <row r="11" spans="1:13" ht="15.6" x14ac:dyDescent="0.3">
      <c r="A11" s="5"/>
      <c r="B11" s="7"/>
      <c r="C11" s="7"/>
      <c r="D11" s="7"/>
      <c r="E11" s="7"/>
      <c r="F11" s="8"/>
      <c r="H11" s="35"/>
      <c r="I11" s="36"/>
      <c r="J11" s="36"/>
      <c r="K11" s="37"/>
      <c r="L11" s="37"/>
      <c r="M11" s="38"/>
    </row>
    <row r="12" spans="1:13" ht="15.6" x14ac:dyDescent="0.3">
      <c r="A12" s="9"/>
      <c r="F12" s="11"/>
      <c r="H12" s="39"/>
      <c r="I12" s="68" t="s">
        <v>34</v>
      </c>
      <c r="J12" s="68"/>
      <c r="M12" s="40"/>
    </row>
    <row r="13" spans="1:13" x14ac:dyDescent="0.3">
      <c r="A13" s="9"/>
      <c r="B13" s="10" t="s">
        <v>35</v>
      </c>
      <c r="D13" s="41"/>
      <c r="F13" s="11"/>
      <c r="H13" s="39"/>
      <c r="J13" s="12"/>
      <c r="K13" s="41" t="s">
        <v>36</v>
      </c>
      <c r="L13" s="12"/>
      <c r="M13" s="40"/>
    </row>
    <row r="14" spans="1:13" x14ac:dyDescent="0.3">
      <c r="A14" s="9"/>
      <c r="D14" s="41" t="s">
        <v>37</v>
      </c>
      <c r="F14" s="11"/>
      <c r="H14" s="39"/>
      <c r="J14" s="67" t="s">
        <v>38</v>
      </c>
      <c r="K14" s="67"/>
      <c r="L14" s="67"/>
      <c r="M14" s="40"/>
    </row>
    <row r="15" spans="1:13" x14ac:dyDescent="0.3">
      <c r="A15" s="43"/>
      <c r="B15" s="12"/>
      <c r="C15" s="67" t="s">
        <v>38</v>
      </c>
      <c r="D15" s="67"/>
      <c r="E15" s="67"/>
      <c r="F15" s="11"/>
      <c r="H15" s="39"/>
      <c r="J15" s="42" t="s">
        <v>39</v>
      </c>
      <c r="K15" s="42" t="s">
        <v>40</v>
      </c>
      <c r="L15" s="42" t="s">
        <v>41</v>
      </c>
      <c r="M15" s="40"/>
    </row>
    <row r="16" spans="1:13" ht="15.6" x14ac:dyDescent="0.3">
      <c r="A16" s="44"/>
      <c r="B16" s="18" t="s">
        <v>8</v>
      </c>
      <c r="C16" s="42" t="s">
        <v>39</v>
      </c>
      <c r="D16" s="42" t="s">
        <v>40</v>
      </c>
      <c r="E16" s="42" t="s">
        <v>41</v>
      </c>
      <c r="F16" s="11"/>
      <c r="H16" s="39"/>
      <c r="J16" s="64"/>
      <c r="K16" s="65"/>
      <c r="L16" s="65"/>
      <c r="M16" s="40"/>
    </row>
    <row r="17" spans="1:13" ht="15.6" x14ac:dyDescent="0.3">
      <c r="A17" s="43"/>
      <c r="B17" s="18">
        <v>0</v>
      </c>
      <c r="C17" s="1"/>
      <c r="D17" s="1"/>
      <c r="E17" s="1"/>
      <c r="F17" s="11"/>
      <c r="H17" s="39"/>
      <c r="J17" s="12"/>
      <c r="K17" s="12"/>
      <c r="L17" s="12"/>
      <c r="M17" s="40"/>
    </row>
    <row r="18" spans="1:13" ht="15.6" x14ac:dyDescent="0.3">
      <c r="A18" s="43"/>
      <c r="B18" s="18">
        <v>4</v>
      </c>
      <c r="C18" s="1"/>
      <c r="D18" s="1"/>
      <c r="E18" s="1"/>
      <c r="F18" s="11"/>
      <c r="H18" s="39"/>
      <c r="J18" s="12"/>
      <c r="K18" s="12"/>
      <c r="L18" s="12"/>
      <c r="M18" s="40"/>
    </row>
    <row r="19" spans="1:13" ht="15.6" x14ac:dyDescent="0.3">
      <c r="A19" s="43"/>
      <c r="B19" s="18">
        <v>8</v>
      </c>
      <c r="C19" s="1"/>
      <c r="D19" s="1"/>
      <c r="E19" s="1"/>
      <c r="F19" s="11"/>
      <c r="H19" s="39"/>
      <c r="J19" s="12"/>
      <c r="K19" s="41" t="s">
        <v>42</v>
      </c>
      <c r="L19" s="12"/>
      <c r="M19" s="40"/>
    </row>
    <row r="20" spans="1:13" ht="15.6" x14ac:dyDescent="0.3">
      <c r="A20" s="43"/>
      <c r="B20" s="18">
        <v>12</v>
      </c>
      <c r="C20" s="1"/>
      <c r="D20" s="1"/>
      <c r="E20" s="1"/>
      <c r="F20" s="11"/>
      <c r="H20" s="39"/>
      <c r="J20" s="67" t="s">
        <v>43</v>
      </c>
      <c r="K20" s="67"/>
      <c r="L20" s="67"/>
      <c r="M20" s="40"/>
    </row>
    <row r="21" spans="1:13" ht="15.6" x14ac:dyDescent="0.3">
      <c r="A21" s="43"/>
      <c r="B21" s="18">
        <v>16</v>
      </c>
      <c r="C21" s="1"/>
      <c r="D21" s="1"/>
      <c r="E21" s="1"/>
      <c r="F21" s="11"/>
      <c r="H21" s="39"/>
      <c r="J21" s="42" t="s">
        <v>39</v>
      </c>
      <c r="K21" s="42" t="s">
        <v>40</v>
      </c>
      <c r="L21" s="42" t="s">
        <v>41</v>
      </c>
      <c r="M21" s="40"/>
    </row>
    <row r="22" spans="1:13" ht="15.6" x14ac:dyDescent="0.3">
      <c r="A22" s="43"/>
      <c r="B22" s="18">
        <v>20</v>
      </c>
      <c r="C22" s="1"/>
      <c r="D22" s="1"/>
      <c r="E22" s="1"/>
      <c r="F22" s="11"/>
      <c r="H22" s="39"/>
      <c r="J22" s="65"/>
      <c r="K22" s="65"/>
      <c r="L22" s="65"/>
      <c r="M22" s="40"/>
    </row>
    <row r="23" spans="1:13" x14ac:dyDescent="0.3">
      <c r="A23" s="9"/>
      <c r="F23" s="11"/>
      <c r="H23" s="39"/>
      <c r="J23" s="12"/>
      <c r="K23" s="12"/>
      <c r="L23" s="12"/>
      <c r="M23" s="40"/>
    </row>
    <row r="24" spans="1:13" x14ac:dyDescent="0.3">
      <c r="A24" s="9"/>
      <c r="F24" s="11"/>
      <c r="H24" s="39"/>
      <c r="J24" s="69" t="s">
        <v>44</v>
      </c>
      <c r="K24" s="70"/>
      <c r="L24" s="71"/>
      <c r="M24" s="40"/>
    </row>
    <row r="25" spans="1:13" x14ac:dyDescent="0.3">
      <c r="A25" s="9"/>
      <c r="B25" s="45"/>
      <c r="D25" s="41"/>
      <c r="F25" s="11"/>
      <c r="H25" s="39"/>
      <c r="J25" s="42" t="s">
        <v>39</v>
      </c>
      <c r="K25" s="42" t="s">
        <v>40</v>
      </c>
      <c r="L25" s="42" t="s">
        <v>41</v>
      </c>
      <c r="M25" s="40"/>
    </row>
    <row r="26" spans="1:13" x14ac:dyDescent="0.3">
      <c r="A26" s="9"/>
      <c r="D26" s="41" t="s">
        <v>45</v>
      </c>
      <c r="F26" s="11"/>
      <c r="H26" s="39"/>
      <c r="J26" s="42">
        <f>J22-J16</f>
        <v>0</v>
      </c>
      <c r="K26" s="42">
        <f>K22-K16</f>
        <v>0</v>
      </c>
      <c r="L26" s="42">
        <f>L22-L16</f>
        <v>0</v>
      </c>
      <c r="M26" s="40"/>
    </row>
    <row r="27" spans="1:13" ht="15.6" x14ac:dyDescent="0.3">
      <c r="A27" s="43"/>
      <c r="B27" s="12"/>
      <c r="C27" s="67" t="s">
        <v>43</v>
      </c>
      <c r="D27" s="67"/>
      <c r="E27" s="67"/>
      <c r="F27" s="11"/>
      <c r="H27" s="39"/>
      <c r="I27" s="34"/>
      <c r="M27" s="40"/>
    </row>
    <row r="28" spans="1:13" ht="18" x14ac:dyDescent="0.35">
      <c r="A28" s="43"/>
      <c r="B28" s="18" t="s">
        <v>8</v>
      </c>
      <c r="C28" s="42" t="s">
        <v>39</v>
      </c>
      <c r="D28" s="42" t="s">
        <v>40</v>
      </c>
      <c r="E28" s="42" t="s">
        <v>41</v>
      </c>
      <c r="F28" s="11"/>
      <c r="H28" s="39"/>
      <c r="I28" s="72" t="s">
        <v>46</v>
      </c>
      <c r="J28" s="72"/>
      <c r="K28" s="72"/>
      <c r="M28" s="40"/>
    </row>
    <row r="29" spans="1:13" ht="15.6" x14ac:dyDescent="0.3">
      <c r="A29" s="43"/>
      <c r="B29" s="18">
        <v>0</v>
      </c>
      <c r="C29" s="1"/>
      <c r="D29" s="1"/>
      <c r="E29" s="1"/>
      <c r="F29" s="11"/>
      <c r="H29" s="39"/>
      <c r="I29" s="46" t="s">
        <v>47</v>
      </c>
      <c r="J29" s="47">
        <f>AVERAGE(J26:L26)</f>
        <v>0</v>
      </c>
      <c r="L29" s="34"/>
      <c r="M29" s="40"/>
    </row>
    <row r="30" spans="1:13" ht="15.6" x14ac:dyDescent="0.3">
      <c r="A30" s="43"/>
      <c r="B30" s="18">
        <v>4</v>
      </c>
      <c r="C30" s="1"/>
      <c r="D30" s="1"/>
      <c r="E30" s="1"/>
      <c r="F30" s="11"/>
      <c r="H30" s="39"/>
      <c r="I30" s="46" t="s">
        <v>48</v>
      </c>
      <c r="J30" s="47">
        <f>SLOPE(C50:C55,B50:B55)</f>
        <v>0</v>
      </c>
      <c r="K30" s="48"/>
      <c r="M30" s="40"/>
    </row>
    <row r="31" spans="1:13" ht="15.6" x14ac:dyDescent="0.3">
      <c r="A31" s="43"/>
      <c r="B31" s="18">
        <v>8</v>
      </c>
      <c r="C31" s="1"/>
      <c r="D31" s="1"/>
      <c r="E31" s="1"/>
      <c r="F31" s="11"/>
      <c r="H31" s="39"/>
      <c r="I31" s="46" t="s">
        <v>49</v>
      </c>
      <c r="J31" s="47" t="e">
        <f>(J29-INTERCEPT(C50:C55,B50:B55))/J30</f>
        <v>#DIV/0!</v>
      </c>
      <c r="K31" s="49" t="s">
        <v>50</v>
      </c>
      <c r="M31" s="40"/>
    </row>
    <row r="32" spans="1:13" ht="15.6" x14ac:dyDescent="0.3">
      <c r="A32" s="43"/>
      <c r="B32" s="18">
        <v>12</v>
      </c>
      <c r="C32" s="1"/>
      <c r="D32" s="1"/>
      <c r="E32" s="1"/>
      <c r="F32" s="11"/>
      <c r="H32" s="39"/>
      <c r="I32" s="46" t="s">
        <v>51</v>
      </c>
      <c r="J32" s="47">
        <v>30</v>
      </c>
      <c r="K32" s="49" t="s">
        <v>52</v>
      </c>
      <c r="M32" s="40"/>
    </row>
    <row r="33" spans="1:14" ht="15.6" x14ac:dyDescent="0.3">
      <c r="A33" s="43"/>
      <c r="B33" s="18">
        <v>16</v>
      </c>
      <c r="C33" s="1"/>
      <c r="D33" s="1"/>
      <c r="E33" s="1"/>
      <c r="F33" s="11"/>
      <c r="H33" s="39"/>
      <c r="I33" s="46" t="s">
        <v>53</v>
      </c>
      <c r="J33" s="47" t="e">
        <f>J31/J32</f>
        <v>#DIV/0!</v>
      </c>
      <c r="K33" s="49" t="s">
        <v>54</v>
      </c>
      <c r="M33" s="40"/>
    </row>
    <row r="34" spans="1:14" ht="15.6" x14ac:dyDescent="0.3">
      <c r="A34" s="43"/>
      <c r="B34" s="18">
        <v>20</v>
      </c>
      <c r="C34" s="1"/>
      <c r="D34" s="1"/>
      <c r="E34" s="1"/>
      <c r="F34" s="11"/>
      <c r="H34" s="39"/>
      <c r="I34" s="50" t="s">
        <v>55</v>
      </c>
      <c r="J34" s="66"/>
      <c r="K34" s="51"/>
      <c r="M34" s="40"/>
    </row>
    <row r="35" spans="1:14" ht="15.6" x14ac:dyDescent="0.3">
      <c r="A35" s="9"/>
      <c r="F35" s="11"/>
      <c r="H35" s="39"/>
      <c r="I35" s="52" t="s">
        <v>56</v>
      </c>
      <c r="J35" s="53" t="e">
        <f>J33*J34</f>
        <v>#DIV/0!</v>
      </c>
      <c r="K35" s="54" t="s">
        <v>54</v>
      </c>
      <c r="M35" s="40"/>
    </row>
    <row r="36" spans="1:14" ht="15.6" x14ac:dyDescent="0.3">
      <c r="A36" s="9"/>
      <c r="F36" s="11"/>
      <c r="H36" s="39"/>
      <c r="I36" s="46"/>
      <c r="K36" s="51"/>
      <c r="M36" s="40"/>
    </row>
    <row r="37" spans="1:14" ht="15.6" x14ac:dyDescent="0.3">
      <c r="A37" s="9"/>
      <c r="B37" s="45"/>
      <c r="D37" s="41"/>
      <c r="F37" s="11"/>
      <c r="H37" s="39"/>
      <c r="I37" s="46"/>
      <c r="M37" s="40"/>
    </row>
    <row r="38" spans="1:14" ht="18" x14ac:dyDescent="0.35">
      <c r="A38" s="9"/>
      <c r="D38" s="41" t="s">
        <v>57</v>
      </c>
      <c r="F38" s="11"/>
      <c r="H38" s="39"/>
      <c r="I38" s="55" t="s">
        <v>58</v>
      </c>
      <c r="J38" s="34"/>
      <c r="K38" s="34"/>
      <c r="L38" s="34"/>
      <c r="M38" s="56"/>
      <c r="N38" s="34"/>
    </row>
    <row r="39" spans="1:14" ht="15.6" x14ac:dyDescent="0.3">
      <c r="A39" s="43"/>
      <c r="B39" s="12"/>
      <c r="C39" s="67" t="s">
        <v>44</v>
      </c>
      <c r="D39" s="67"/>
      <c r="E39" s="67"/>
      <c r="F39" s="11"/>
      <c r="H39" s="39"/>
      <c r="I39" s="46" t="s">
        <v>59</v>
      </c>
      <c r="J39" s="47" t="e">
        <f>_xlfn.STDEV.P(J22:L22)</f>
        <v>#DIV/0!</v>
      </c>
      <c r="K39" s="57" t="s">
        <v>60</v>
      </c>
      <c r="M39" s="40"/>
    </row>
    <row r="40" spans="1:14" ht="15.6" x14ac:dyDescent="0.3">
      <c r="A40" s="43"/>
      <c r="B40" s="12"/>
      <c r="C40" s="42" t="s">
        <v>39</v>
      </c>
      <c r="D40" s="42" t="s">
        <v>40</v>
      </c>
      <c r="E40" s="42" t="s">
        <v>41</v>
      </c>
      <c r="F40" s="11"/>
      <c r="H40" s="39"/>
      <c r="I40" s="46" t="s">
        <v>48</v>
      </c>
      <c r="J40" s="47">
        <f>J30</f>
        <v>0</v>
      </c>
      <c r="K40" s="51"/>
      <c r="M40" s="40"/>
    </row>
    <row r="41" spans="1:14" ht="15.6" x14ac:dyDescent="0.3">
      <c r="A41" s="43"/>
      <c r="B41" s="12"/>
      <c r="C41" s="42">
        <f>C29-C17</f>
        <v>0</v>
      </c>
      <c r="D41" s="42">
        <f t="shared" ref="D41:E41" si="0">D29-D17</f>
        <v>0</v>
      </c>
      <c r="E41" s="42">
        <f t="shared" si="0"/>
        <v>0</v>
      </c>
      <c r="F41" s="11"/>
      <c r="H41" s="39"/>
      <c r="I41" s="46" t="s">
        <v>61</v>
      </c>
      <c r="J41" s="47" t="e">
        <f>(J39-INTERCEPT(C50:C55,B50:B55))/J40</f>
        <v>#DIV/0!</v>
      </c>
      <c r="K41" s="58" t="s">
        <v>50</v>
      </c>
      <c r="M41" s="40"/>
    </row>
    <row r="42" spans="1:14" ht="15.6" x14ac:dyDescent="0.3">
      <c r="A42" s="43"/>
      <c r="B42" s="12"/>
      <c r="C42" s="42">
        <f t="shared" ref="C42:E46" si="1">C30-C18</f>
        <v>0</v>
      </c>
      <c r="D42" s="42">
        <f t="shared" si="1"/>
        <v>0</v>
      </c>
      <c r="E42" s="42">
        <f t="shared" si="1"/>
        <v>0</v>
      </c>
      <c r="F42" s="11"/>
      <c r="H42" s="39"/>
      <c r="I42" s="46" t="s">
        <v>51</v>
      </c>
      <c r="J42" s="47">
        <v>30</v>
      </c>
      <c r="K42" s="58" t="s">
        <v>52</v>
      </c>
      <c r="M42" s="40"/>
    </row>
    <row r="43" spans="1:14" ht="15.6" x14ac:dyDescent="0.3">
      <c r="A43" s="43"/>
      <c r="B43" s="12"/>
      <c r="C43" s="42">
        <f t="shared" si="1"/>
        <v>0</v>
      </c>
      <c r="D43" s="42">
        <f t="shared" si="1"/>
        <v>0</v>
      </c>
      <c r="E43" s="42">
        <f t="shared" si="1"/>
        <v>0</v>
      </c>
      <c r="F43" s="11"/>
      <c r="H43" s="39"/>
      <c r="I43" s="46" t="s">
        <v>62</v>
      </c>
      <c r="J43" s="47" t="e">
        <f>J41/J42</f>
        <v>#DIV/0!</v>
      </c>
      <c r="K43" s="58" t="s">
        <v>54</v>
      </c>
      <c r="M43" s="40"/>
    </row>
    <row r="44" spans="1:14" ht="15.6" x14ac:dyDescent="0.3">
      <c r="A44" s="43"/>
      <c r="B44" s="12"/>
      <c r="C44" s="42">
        <f t="shared" si="1"/>
        <v>0</v>
      </c>
      <c r="D44" s="42">
        <f>D32-D20</f>
        <v>0</v>
      </c>
      <c r="E44" s="42">
        <f t="shared" si="1"/>
        <v>0</v>
      </c>
      <c r="F44" s="11"/>
      <c r="H44" s="39"/>
      <c r="I44" s="46" t="s">
        <v>63</v>
      </c>
      <c r="J44" s="47">
        <f>J34</f>
        <v>0</v>
      </c>
      <c r="K44" s="51"/>
      <c r="M44" s="40"/>
    </row>
    <row r="45" spans="1:14" ht="15.6" x14ac:dyDescent="0.3">
      <c r="A45" s="43"/>
      <c r="B45" s="12"/>
      <c r="C45" s="42">
        <f t="shared" si="1"/>
        <v>0</v>
      </c>
      <c r="D45" s="42">
        <f t="shared" si="1"/>
        <v>0</v>
      </c>
      <c r="E45" s="42">
        <f t="shared" si="1"/>
        <v>0</v>
      </c>
      <c r="F45" s="11"/>
      <c r="H45" s="39"/>
      <c r="I45" s="52" t="s">
        <v>64</v>
      </c>
      <c r="J45" s="53" t="e">
        <f>J43*J44</f>
        <v>#DIV/0!</v>
      </c>
      <c r="K45" s="59" t="s">
        <v>54</v>
      </c>
      <c r="M45" s="40"/>
    </row>
    <row r="46" spans="1:14" x14ac:dyDescent="0.3">
      <c r="A46" s="43"/>
      <c r="B46" s="12"/>
      <c r="C46" s="42">
        <f t="shared" si="1"/>
        <v>0</v>
      </c>
      <c r="D46" s="42">
        <f t="shared" si="1"/>
        <v>0</v>
      </c>
      <c r="E46" s="42">
        <f>E34-E22</f>
        <v>0</v>
      </c>
      <c r="F46" s="11"/>
      <c r="H46" s="39"/>
      <c r="M46" s="40"/>
    </row>
    <row r="47" spans="1:14" x14ac:dyDescent="0.3">
      <c r="A47" s="9"/>
      <c r="F47" s="11"/>
      <c r="H47" s="39"/>
      <c r="M47" s="40"/>
    </row>
    <row r="48" spans="1:14" x14ac:dyDescent="0.3">
      <c r="A48" s="9"/>
      <c r="C48" s="41" t="s">
        <v>65</v>
      </c>
      <c r="D48" s="41"/>
      <c r="F48" s="11"/>
      <c r="H48" s="39"/>
      <c r="M48" s="40"/>
    </row>
    <row r="49" spans="1:13" ht="15" customHeight="1" x14ac:dyDescent="0.3">
      <c r="A49" s="44"/>
      <c r="B49" s="18" t="s">
        <v>66</v>
      </c>
      <c r="C49" s="42" t="s">
        <v>67</v>
      </c>
      <c r="D49" s="42" t="s">
        <v>68</v>
      </c>
      <c r="F49" s="11"/>
      <c r="H49" s="39"/>
      <c r="M49" s="40"/>
    </row>
    <row r="50" spans="1:13" ht="15" customHeight="1" thickBot="1" x14ac:dyDescent="0.35">
      <c r="A50" s="44"/>
      <c r="B50" s="18">
        <v>0</v>
      </c>
      <c r="C50" s="18">
        <f>AVERAGE(C41:E41)</f>
        <v>0</v>
      </c>
      <c r="D50" s="18">
        <f>STDEVP(C41:E41)</f>
        <v>0</v>
      </c>
      <c r="F50" s="11"/>
      <c r="H50" s="60"/>
      <c r="I50" s="61"/>
      <c r="J50" s="61"/>
      <c r="K50" s="61"/>
      <c r="L50" s="61"/>
      <c r="M50" s="62"/>
    </row>
    <row r="51" spans="1:13" ht="15" customHeight="1" x14ac:dyDescent="0.3">
      <c r="A51" s="44"/>
      <c r="B51" s="18">
        <v>4</v>
      </c>
      <c r="C51" s="18">
        <f>AVERAGE(C42:E42)</f>
        <v>0</v>
      </c>
      <c r="D51" s="18">
        <f>STDEVP(C42:E42)</f>
        <v>0</v>
      </c>
      <c r="F51" s="11"/>
    </row>
    <row r="52" spans="1:13" ht="15" customHeight="1" x14ac:dyDescent="0.3">
      <c r="A52" s="44"/>
      <c r="B52" s="18">
        <v>8</v>
      </c>
      <c r="C52" s="18">
        <f>AVERAGE(C43:E43)</f>
        <v>0</v>
      </c>
      <c r="D52" s="18">
        <f>STDEVP(C43:E43)</f>
        <v>0</v>
      </c>
      <c r="F52" s="11"/>
    </row>
    <row r="53" spans="1:13" ht="15" customHeight="1" x14ac:dyDescent="0.3">
      <c r="A53" s="44"/>
      <c r="B53" s="18">
        <v>12</v>
      </c>
      <c r="C53" s="18">
        <f>AVERAGE(C44:E44)</f>
        <v>0</v>
      </c>
      <c r="D53" s="18">
        <f>STDEVP(C44:E44)</f>
        <v>0</v>
      </c>
      <c r="F53" s="11"/>
    </row>
    <row r="54" spans="1:13" ht="15.6" x14ac:dyDescent="0.3">
      <c r="A54" s="44"/>
      <c r="B54" s="18">
        <v>16</v>
      </c>
      <c r="C54" s="18">
        <f>AVERAGE(C45:E45)</f>
        <v>0</v>
      </c>
      <c r="D54" s="18">
        <f t="shared" ref="D54:D55" si="2">STDEVP(C45:E45)</f>
        <v>0</v>
      </c>
      <c r="F54" s="11"/>
    </row>
    <row r="55" spans="1:13" ht="15.6" x14ac:dyDescent="0.3">
      <c r="A55" s="44"/>
      <c r="B55" s="18">
        <v>20</v>
      </c>
      <c r="C55" s="18">
        <f t="shared" ref="C55" si="3">AVERAGE(C46:E46)</f>
        <v>0</v>
      </c>
      <c r="D55" s="18">
        <f t="shared" si="2"/>
        <v>0</v>
      </c>
      <c r="F55" s="11"/>
    </row>
    <row r="56" spans="1:13" ht="15.6" x14ac:dyDescent="0.3">
      <c r="A56" s="44"/>
      <c r="B56" s="20"/>
      <c r="F56" s="11"/>
    </row>
    <row r="57" spans="1:13" ht="15.6" x14ac:dyDescent="0.3">
      <c r="A57" s="9"/>
      <c r="B57" s="68" t="s">
        <v>69</v>
      </c>
      <c r="C57" s="68"/>
      <c r="D57" s="68"/>
      <c r="F57" s="11"/>
    </row>
    <row r="58" spans="1:13" x14ac:dyDescent="0.3">
      <c r="A58" s="9"/>
      <c r="B58" s="10"/>
      <c r="C58" s="10"/>
      <c r="D58" s="10"/>
      <c r="F58" s="11"/>
    </row>
    <row r="59" spans="1:13" x14ac:dyDescent="0.3">
      <c r="A59" s="9"/>
      <c r="F59" s="11"/>
    </row>
    <row r="60" spans="1:13" x14ac:dyDescent="0.3">
      <c r="A60" s="9"/>
      <c r="F60" s="11"/>
    </row>
    <row r="61" spans="1:13" x14ac:dyDescent="0.3">
      <c r="A61" s="9"/>
      <c r="F61" s="11"/>
    </row>
    <row r="62" spans="1:13" x14ac:dyDescent="0.3">
      <c r="A62" s="9"/>
      <c r="F62" s="11"/>
    </row>
    <row r="63" spans="1:13" x14ac:dyDescent="0.3">
      <c r="A63" s="9"/>
      <c r="F63" s="11"/>
    </row>
    <row r="64" spans="1:13" x14ac:dyDescent="0.3">
      <c r="A64" s="9"/>
      <c r="F64" s="11"/>
    </row>
    <row r="65" spans="1:6" x14ac:dyDescent="0.3">
      <c r="A65" s="9"/>
      <c r="F65" s="11"/>
    </row>
    <row r="66" spans="1:6" x14ac:dyDescent="0.3">
      <c r="A66" s="9"/>
      <c r="F66" s="11"/>
    </row>
    <row r="67" spans="1:6" x14ac:dyDescent="0.3">
      <c r="A67" s="9"/>
      <c r="F67" s="11"/>
    </row>
    <row r="68" spans="1:6" x14ac:dyDescent="0.3">
      <c r="A68" s="9"/>
      <c r="F68" s="11"/>
    </row>
    <row r="69" spans="1:6" x14ac:dyDescent="0.3">
      <c r="A69" s="9"/>
      <c r="F69" s="11"/>
    </row>
    <row r="70" spans="1:6" x14ac:dyDescent="0.3">
      <c r="A70" s="9"/>
      <c r="F70" s="11"/>
    </row>
    <row r="71" spans="1:6" x14ac:dyDescent="0.3">
      <c r="A71" s="9"/>
      <c r="F71" s="11"/>
    </row>
    <row r="72" spans="1:6" x14ac:dyDescent="0.3">
      <c r="A72" s="9"/>
      <c r="F72" s="11"/>
    </row>
    <row r="73" spans="1:6" x14ac:dyDescent="0.3">
      <c r="A73" s="9"/>
      <c r="F73" s="11"/>
    </row>
    <row r="74" spans="1:6" ht="15" thickBot="1" x14ac:dyDescent="0.35">
      <c r="A74" s="27"/>
      <c r="B74" s="28"/>
      <c r="C74" s="28"/>
      <c r="D74" s="28"/>
      <c r="E74" s="28"/>
      <c r="F74" s="63"/>
    </row>
  </sheetData>
  <sheetProtection algorithmName="SHA-512" hashValue="0KnIfjLbn4L5iXLZqNpDoWfdFKNWabjg0t4HRFNc1twf5R+RSR4UYs1ZvrJltIpxMrkI7MWe4ZrPREb+19GPzw==" saltValue="njq7/ZnU0awFwDXLCMx24g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C17:E22" name="Range1"/>
  </protectedRanges>
  <mergeCells count="9">
    <mergeCell ref="C39:E39"/>
    <mergeCell ref="B57:D57"/>
    <mergeCell ref="J24:L24"/>
    <mergeCell ref="I28:K28"/>
    <mergeCell ref="I12:J12"/>
    <mergeCell ref="J14:L14"/>
    <mergeCell ref="J20:L20"/>
    <mergeCell ref="C15:E15"/>
    <mergeCell ref="C27:E27"/>
  </mergeCells>
  <pageMargins left="0.7" right="0.7" top="0.75" bottom="0.75" header="0.3" footer="0.3"/>
  <pageSetup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0" ma:contentTypeDescription="Create a new document." ma:contentTypeScope="" ma:versionID="dedb131d34e8e0564c8ff5112318ff0a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51b45a5ac9110451624b80cb2d717c7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F431A2-C574-4AB9-85BF-809BFB49A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CF58-8A4D-465A-A367-6955929DB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291F9B-0B8B-469E-AC04-78EF44C1529F}">
  <ds:schemaRefs>
    <ds:schemaRef ds:uri="http://schemas.microsoft.com/office/2006/metadata/properties"/>
    <ds:schemaRef ds:uri="http://schemas.microsoft.com/office/infopath/2007/PartnerControls"/>
    <ds:schemaRef ds:uri="4e1aef77-c719-4515-bac4-5dafbdaa90b3"/>
    <ds:schemaRef ds:uri="d51ca0aa-51c2-4211-9c2a-190b0c8186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Procedure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Lior Tal</dc:creator>
  <cp:keywords/>
  <dc:description/>
  <cp:lastModifiedBy>Daniel Steitz</cp:lastModifiedBy>
  <cp:revision/>
  <dcterms:created xsi:type="dcterms:W3CDTF">2015-06-05T18:17:20Z</dcterms:created>
  <dcterms:modified xsi:type="dcterms:W3CDTF">2024-03-24T15:10:04Z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